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50" activeTab="0"/>
  </bookViews>
  <sheets>
    <sheet name="IS-SEP08" sheetId="1" r:id="rId1"/>
    <sheet name="CIS-SEP08" sheetId="2" r:id="rId2"/>
    <sheet name="CBS-SEP08" sheetId="3" r:id="rId3"/>
    <sheet name="CF-SEP08" sheetId="4" r:id="rId4"/>
    <sheet name="Equity-SEP08" sheetId="5" r:id="rId5"/>
  </sheets>
  <externalReferences>
    <externalReference r:id="rId8"/>
    <externalReference r:id="rId9"/>
  </externalReferences>
  <definedNames>
    <definedName name="Note1">#REF!</definedName>
    <definedName name="_xlnm.Print_Area" localSheetId="2">'CBS-SEP08'!$B$1:$L$72</definedName>
    <definedName name="_xlnm.Print_Area" localSheetId="3">'CF-SEP08'!$A$1:$Y$78</definedName>
    <definedName name="_xlnm.Print_Area" localSheetId="1">'CIS-SEP08'!$A$1:$G$60</definedName>
    <definedName name="_xlnm.Print_Area" localSheetId="4">'Equity-SEP08'!$A$1:$I$68</definedName>
    <definedName name="_xlnm.Print_Titles" localSheetId="3">'CF-SEP08'!$1:$12</definedName>
  </definedNames>
  <calcPr fullCalcOnLoad="1"/>
</workbook>
</file>

<file path=xl/sharedStrings.xml><?xml version="1.0" encoding="utf-8"?>
<sst xmlns="http://schemas.openxmlformats.org/spreadsheetml/2006/main" count="307" uniqueCount="199">
  <si>
    <t xml:space="preserve"> (Company No.412406-T)</t>
  </si>
  <si>
    <t>QUARTERLY REPORT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</si>
  <si>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</si>
  <si>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</si>
  <si>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</si>
  <si>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</si>
  <si>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</si>
  <si>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</si>
  <si>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</si>
  <si>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</si>
  <si>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</si>
  <si>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RM'000</t>
  </si>
  <si>
    <t>Revenue</t>
  </si>
  <si>
    <t>Operating Expenses</t>
  </si>
  <si>
    <t>Other Operating Income</t>
  </si>
  <si>
    <t xml:space="preserve"> </t>
  </si>
  <si>
    <t>Taxation</t>
  </si>
  <si>
    <t>Dividend per share (sen)</t>
  </si>
  <si>
    <t>(Company No.412406-T)</t>
  </si>
  <si>
    <t>N/A</t>
  </si>
  <si>
    <t>Depreciation</t>
  </si>
  <si>
    <t xml:space="preserve">Amortisation of Intangible Assets </t>
  </si>
  <si>
    <t>Income from Investment</t>
  </si>
  <si>
    <t>Weighted average number of shares ('000)</t>
  </si>
  <si>
    <t xml:space="preserve">    Basic</t>
  </si>
  <si>
    <t xml:space="preserve">    Diluted</t>
  </si>
  <si>
    <t>Remarks:</t>
  </si>
  <si>
    <t>Current Quarter</t>
  </si>
  <si>
    <t>RM' 000</t>
  </si>
  <si>
    <t>NON CURRENT ASSETS</t>
  </si>
  <si>
    <t>Investments in subsidiaries</t>
  </si>
  <si>
    <t>Investments in associates</t>
  </si>
  <si>
    <t>Deferred tax assets</t>
  </si>
  <si>
    <t>CURRENT ASSETS</t>
  </si>
  <si>
    <t>Inventories</t>
  </si>
  <si>
    <t>Amount due from holding company</t>
  </si>
  <si>
    <t>Amount due from related companies</t>
  </si>
  <si>
    <t>Amount due from Associates</t>
  </si>
  <si>
    <t>Tax refundable</t>
  </si>
  <si>
    <t>Deferred expenditure</t>
  </si>
  <si>
    <t>Fixed deposits with licensed bank</t>
  </si>
  <si>
    <t>Cash and bank balances</t>
  </si>
  <si>
    <t>Amount due to associates</t>
  </si>
  <si>
    <t>Amount due to directors</t>
  </si>
  <si>
    <t>NET CURRENT ASSETS</t>
  </si>
  <si>
    <t>Deferred tax liabilities</t>
  </si>
  <si>
    <t>CAPITAL &amp; RESERVES</t>
  </si>
  <si>
    <t>Share capital</t>
  </si>
  <si>
    <t>Convertible redeemable preference shares</t>
  </si>
  <si>
    <t>Share premium reserve</t>
  </si>
  <si>
    <t>Retained profits b/f  (Envair grp &amp; QSE)</t>
  </si>
  <si>
    <t>Profit/loss for the year</t>
  </si>
  <si>
    <t>Reserve on consolidation</t>
  </si>
  <si>
    <t>SHAREHOLDERS' EQUITY</t>
  </si>
  <si>
    <t>Remarks:-</t>
  </si>
  <si>
    <r>
      <t xml:space="preserve">LESS: </t>
    </r>
    <r>
      <rPr>
        <b/>
        <u val="single"/>
        <sz val="10"/>
        <rFont val="Arial"/>
        <family val="2"/>
      </rPr>
      <t>CURRENT LIABILITIES</t>
    </r>
  </si>
  <si>
    <r>
      <t xml:space="preserve">LESS: </t>
    </r>
    <r>
      <rPr>
        <b/>
        <u val="single"/>
        <sz val="10"/>
        <rFont val="Arial"/>
        <family val="2"/>
      </rPr>
      <t>NON CURRENT LIABILITIES</t>
    </r>
  </si>
  <si>
    <t>Operating activities</t>
  </si>
  <si>
    <t>Adjustments for:-</t>
  </si>
  <si>
    <t>Share of result of associate</t>
  </si>
  <si>
    <t>Interest income</t>
  </si>
  <si>
    <t>Bad debts recovered</t>
  </si>
  <si>
    <t>Interest expense</t>
  </si>
  <si>
    <t>Provision for royalty expenses</t>
  </si>
  <si>
    <t>Debtors  (Increase)/Decrease</t>
  </si>
  <si>
    <t>Creditors - Increase/(Decrease)</t>
  </si>
  <si>
    <t>Cash generated from / (used in) operations</t>
  </si>
  <si>
    <t>Interest received</t>
  </si>
  <si>
    <t>Royalty paid</t>
  </si>
  <si>
    <t>Tax paid</t>
  </si>
  <si>
    <t>Net cash generated from / (used in) operating activities</t>
  </si>
  <si>
    <t>Investing activities</t>
  </si>
  <si>
    <t xml:space="preserve">Purchase of property, plant and equipment </t>
  </si>
  <si>
    <t>Additional investments in subsidiaries</t>
  </si>
  <si>
    <t>Repayment of hire purchase liabilities</t>
  </si>
  <si>
    <t>Repayment of term loan</t>
  </si>
  <si>
    <t>Cash and cash equivalents at beginning of year</t>
  </si>
  <si>
    <t>Cash and cash equivalents at end of year comprise:-</t>
  </si>
  <si>
    <t>Cumulative</t>
  </si>
  <si>
    <t>Year-to-date</t>
  </si>
  <si>
    <t>RM('000)</t>
  </si>
  <si>
    <t>Cash and cash equivalents at end of period</t>
  </si>
  <si>
    <t>Acquisition of subsidiaries (net of cash acquired)</t>
  </si>
  <si>
    <t xml:space="preserve">Interest paid  </t>
  </si>
  <si>
    <t>SUMMARY OF KEY FINANCIAL INFORMATION</t>
  </si>
  <si>
    <t>As At End of</t>
  </si>
  <si>
    <t>As At Preceding</t>
  </si>
  <si>
    <t xml:space="preserve">CONDENSED CONSOLIDATED STATEMENTS OF CHANGES IN EQUITY </t>
  </si>
  <si>
    <t>Issued</t>
  </si>
  <si>
    <t>Capital</t>
  </si>
  <si>
    <t>Share</t>
  </si>
  <si>
    <t>Premium</t>
  </si>
  <si>
    <t>Retained</t>
  </si>
  <si>
    <t>Profits</t>
  </si>
  <si>
    <t>Reserve on</t>
  </si>
  <si>
    <t>Consolidation</t>
  </si>
  <si>
    <t>TOTAL</t>
  </si>
  <si>
    <t>Bonus Issue</t>
  </si>
  <si>
    <t>Acquisition of subsidiaries</t>
  </si>
  <si>
    <t>via share swap</t>
  </si>
  <si>
    <t>Public Issue</t>
  </si>
  <si>
    <t>Share Issue Expenses</t>
  </si>
  <si>
    <t xml:space="preserve">  </t>
  </si>
  <si>
    <t xml:space="preserve">CONDENSED CONSOLIDATED INCOME STATEMENT </t>
  </si>
  <si>
    <t>Share of profit/(loss) of associate</t>
  </si>
  <si>
    <t>Fixed Assets Written Off</t>
  </si>
  <si>
    <t>Provision for bad debts</t>
  </si>
  <si>
    <t>Net assets per share of RM0.10 each (sen)</t>
  </si>
  <si>
    <t>Borrowings (secured)</t>
  </si>
  <si>
    <t>Other Expenses</t>
  </si>
  <si>
    <t xml:space="preserve">The Condensed Consolidated Balance Sheet should be read in conjunction with the audited financial </t>
  </si>
  <si>
    <t xml:space="preserve">The Condensed Consolidated Income Statement should be read in conjunction with the audited financial </t>
  </si>
  <si>
    <t>Property, plant &amp; equipment</t>
  </si>
  <si>
    <t>Trade receivable</t>
  </si>
  <si>
    <t>Trade payables</t>
  </si>
  <si>
    <t>Other payables and accruals</t>
  </si>
  <si>
    <t>Other receivables, deposits &amp; prepayments</t>
  </si>
  <si>
    <t>Tax payables</t>
  </si>
  <si>
    <t xml:space="preserve">The Condensed Consolidated Statement of Changes in Equity should be read in conjunction with the </t>
  </si>
  <si>
    <t>Distributable</t>
  </si>
  <si>
    <t>&lt;-----------------Attributable to Equity Holders of the Parent------------------&gt;</t>
  </si>
  <si>
    <t>&lt;------Non-Distributable------&gt;</t>
  </si>
  <si>
    <t>Year End</t>
  </si>
  <si>
    <t xml:space="preserve">Financial </t>
  </si>
  <si>
    <t>The Condensed Consolidated Cash Flow Statement should be read in conjunction with</t>
  </si>
  <si>
    <t>Finance Costs</t>
  </si>
  <si>
    <t>the accompanying explanatory notes attached to the interim financial statements.</t>
  </si>
  <si>
    <t>accompanying explanatory notes attached to the interim financial statements.</t>
  </si>
  <si>
    <t>to equity holders of the parent</t>
  </si>
  <si>
    <t>Less:</t>
  </si>
  <si>
    <t>Bank Overdrafts</t>
  </si>
  <si>
    <t>Addition of FDs pledged to financial institution</t>
  </si>
  <si>
    <t>Fixed Deposits pledged to financial institution</t>
  </si>
  <si>
    <t xml:space="preserve">Proposed/Declared Dividend </t>
  </si>
  <si>
    <t>per share (sen)</t>
  </si>
  <si>
    <t>Net assets per share attributable</t>
  </si>
  <si>
    <t>to ordinary equity holders of the</t>
  </si>
  <si>
    <t>parent (RM)</t>
  </si>
  <si>
    <t>equity holders of the parent</t>
  </si>
  <si>
    <t>Goodwill on consolidation</t>
  </si>
  <si>
    <t>Research &amp; Development expenditure</t>
  </si>
  <si>
    <t>Research &amp; Development Expenditure</t>
  </si>
  <si>
    <t>CONDENSED CONSOLIDATED CASH FLOW STATEMENT</t>
  </si>
  <si>
    <t>(Unaudited)</t>
  </si>
  <si>
    <t>(Audited)</t>
  </si>
  <si>
    <t>Provision for dimunition in value in associate</t>
  </si>
  <si>
    <t>Tax refund</t>
  </si>
  <si>
    <t>Amount due from associates</t>
  </si>
  <si>
    <t>Proceeds from disposal of plant &amp; equipment</t>
  </si>
  <si>
    <t>Bankers acceptances</t>
  </si>
  <si>
    <t>Balance as at 1 January 2007</t>
  </si>
  <si>
    <t>(The figures have not been audited)</t>
  </si>
  <si>
    <r>
      <t>Loss</t>
    </r>
    <r>
      <rPr>
        <sz val="10"/>
        <rFont val="Arial"/>
        <family val="0"/>
      </rPr>
      <t xml:space="preserve"> for the period</t>
    </r>
  </si>
  <si>
    <t>Financing activities</t>
  </si>
  <si>
    <t>ENVAIR HOLDING BERHAD</t>
  </si>
  <si>
    <t>explanatory notes attached to the interim financial statements.</t>
  </si>
  <si>
    <t xml:space="preserve">ENVAIR HOLDING BERHAD  </t>
  </si>
  <si>
    <t>Amount due to director</t>
  </si>
  <si>
    <t>31.12.2007</t>
  </si>
  <si>
    <t>Short term unquoted investment, at cost</t>
  </si>
  <si>
    <t>`</t>
  </si>
  <si>
    <t>Amount owing by  Contract Customer</t>
  </si>
  <si>
    <t>Impairment loss on goodwill</t>
  </si>
  <si>
    <t>Balance as at 1 January 2008</t>
  </si>
  <si>
    <t>the audited financial statements for the financial year ended 31 December 2007 and</t>
  </si>
  <si>
    <t>Loss for the period</t>
  </si>
  <si>
    <t>Loss attributable to ordinary</t>
  </si>
  <si>
    <t>Basic loss per share (sen)</t>
  </si>
  <si>
    <t>Loss before taxation</t>
  </si>
  <si>
    <t>Loss for the period-attributable</t>
  </si>
  <si>
    <t>Borrowings :- Bank overdrafts</t>
  </si>
  <si>
    <t xml:space="preserve">                    Others</t>
  </si>
  <si>
    <t>Retained profits / Accumulated Loss</t>
  </si>
  <si>
    <t>Net cash flows used in investing activities</t>
  </si>
  <si>
    <t>Loss per share (sen)</t>
  </si>
  <si>
    <t>Net increase/ (decrease) in cash and cash equivalents</t>
  </si>
  <si>
    <t xml:space="preserve">audited financial statements of ENVAIR  for the financial year ended 31 December 2007 and the </t>
  </si>
  <si>
    <t>statements of ENVAIR for the financial year ended 31 December 2007 and the accompany explanatory</t>
  </si>
  <si>
    <t>notes attached to the interim financial statements.</t>
  </si>
  <si>
    <t>statements of ENVAIR for the financial year ended 31 December 2007 and the accompanying</t>
  </si>
  <si>
    <r>
      <t xml:space="preserve">statements of ENVAIR for the financial year ended 31 December  </t>
    </r>
    <r>
      <rPr>
        <sz val="10"/>
        <rFont val="Arial"/>
        <family val="2"/>
      </rPr>
      <t>2007</t>
    </r>
    <r>
      <rPr>
        <sz val="10"/>
        <rFont val="Arial"/>
        <family val="0"/>
      </rPr>
      <t xml:space="preserve"> and the accompanying </t>
    </r>
  </si>
  <si>
    <t>Operating loss before working capital changes</t>
  </si>
  <si>
    <t>Loss/(Gain) on Disposal of property, plant &amp; equipment</t>
  </si>
  <si>
    <t>Inventories  Decrease/(Increase)</t>
  </si>
  <si>
    <t>Net cash (used in) / generated from financing activities</t>
  </si>
  <si>
    <t>As At 30 SEPTEMBER 2008</t>
  </si>
  <si>
    <t>30.09.2008</t>
  </si>
  <si>
    <t>30.09.2007</t>
  </si>
  <si>
    <t>FOR THE THIRD QUARTER ENDED 30 SEPTEMBER 2008</t>
  </si>
  <si>
    <t>CONDENSED CONSOLIDATED BALANCE SHEET  AS AT 30 SEPTEMBER 2008</t>
  </si>
  <si>
    <t>Placement expenses</t>
  </si>
  <si>
    <t>For the Nine-Month Period Ended 30 September 2008</t>
  </si>
  <si>
    <t>Balance as at 30 September 2008</t>
  </si>
  <si>
    <t>For the Nine-Month Period Ended 30 September 2007</t>
  </si>
  <si>
    <t>Balance as at 30 September 2007</t>
  </si>
  <si>
    <t>Private Placement</t>
  </si>
  <si>
    <t>Private Placement Expenses</t>
  </si>
  <si>
    <t>Loss before tax</t>
  </si>
  <si>
    <t>Placement proceeds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</si>
</sst>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_);\(#,##0.0\)"/>
    <numFmt numFmtId="172" formatCode="#,##0.00;\&lt;#,##0.00\&gt;"/>
    <numFmt numFmtId="173" formatCode="#,##0.00;[Red]#,##0.00"/>
    <numFmt numFmtId="174" formatCode="#,##0.000;[Red]#,##0.000"/>
    <numFmt numFmtId="175" formatCode="#,##0.0000;[Red]#,##0.0000"/>
    <numFmt numFmtId="176" formatCode="0.0%"/>
    <numFmt numFmtId="177" formatCode="0_);[Red]\(0\)"/>
    <numFmt numFmtId="178" formatCode="0.00_);\(0.00\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.0"/>
    <numFmt numFmtId="183" formatCode="0.00_)"/>
    <numFmt numFmtId="184" formatCode="0.0_);\(0.0\)"/>
    <numFmt numFmtId="185" formatCode="0_);\(0\)"/>
    <numFmt numFmtId="186" formatCode="0.00_);[Red]\(0.00\)"/>
    <numFmt numFmtId="187" formatCode="[$-409]dddd\,\ mmmm\ dd\,\ yyyy"/>
    <numFmt numFmtId="188" formatCode="[$-409]mmm\-yy;@"/>
    <numFmt numFmtId="189" formatCode="mmm\-yyyy"/>
    <numFmt numFmtId="190" formatCode="#,##0.0"/>
    <numFmt numFmtId="191" formatCode="_(* #,##0.0_);_(* \(#,##0.0\);_(* &quot;-&quot;?_);_(@_)"/>
    <numFmt numFmtId="192" formatCode="[$-409]h:mm:ss\ AM/PM"/>
    <numFmt numFmtId="193" formatCode="\1\9\8"/>
    <numFmt numFmtId="194" formatCode="#,##0.0_);[Red]\(#,##0.0\)"/>
    <numFmt numFmtId="195" formatCode="_(* #,##0.000_);_(* \(#,##0.000\);_(* &quot;-&quot;???_);_(@_)"/>
    <numFmt numFmtId="196" formatCode="#,##0.000_);\(#,##0.000\)"/>
    <numFmt numFmtId="197" formatCode="0.0_);[Red]\(0.0\)"/>
    <numFmt numFmtId="198" formatCode="[$-409]d\-mmm\-yyyy;@"/>
    <numFmt numFmtId="199" formatCode="#,##0.0000"/>
    <numFmt numFmtId="200" formatCode="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38" fontId="2" fillId="20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10" fontId="2" fillId="22" borderId="6" applyNumberFormat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183" fontId="4" fillId="0" borderId="0">
      <alignment/>
      <protection/>
    </xf>
    <xf numFmtId="0" fontId="0" fillId="22" borderId="8" applyNumberFormat="0" applyFont="0" applyAlignment="0" applyProtection="0"/>
    <xf numFmtId="0" fontId="31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7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11" xfId="42" applyNumberFormat="1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0" fillId="0" borderId="12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3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 quotePrefix="1">
      <alignment horizontal="left"/>
    </xf>
    <xf numFmtId="170" fontId="0" fillId="0" borderId="0" xfId="42" applyNumberFormat="1" applyFont="1" applyFill="1" applyAlignment="1">
      <alignment/>
    </xf>
    <xf numFmtId="170" fontId="0" fillId="0" borderId="14" xfId="42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1" fontId="0" fillId="0" borderId="0" xfId="42" applyNumberFormat="1" applyFont="1" applyFill="1" applyAlignment="1">
      <alignment/>
    </xf>
    <xf numFmtId="170" fontId="0" fillId="0" borderId="15" xfId="42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199" fontId="15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70" fontId="0" fillId="0" borderId="0" xfId="42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4" fontId="1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170" fontId="5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0" fontId="0" fillId="0" borderId="12" xfId="42" applyNumberFormat="1" applyFont="1" applyFill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6" xfId="42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170" fontId="0" fillId="0" borderId="17" xfId="42" applyNumberFormat="1" applyFont="1" applyFill="1" applyBorder="1" applyAlignment="1">
      <alignment/>
    </xf>
    <xf numFmtId="4" fontId="0" fillId="0" borderId="13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170" fontId="12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0" fontId="0" fillId="0" borderId="18" xfId="42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0" fontId="5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14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15" xfId="42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7" fillId="0" borderId="0" xfId="0" applyFont="1" applyAlignment="1" quotePrefix="1">
      <alignment horizontal="left"/>
    </xf>
    <xf numFmtId="0" fontId="0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70" fontId="0" fillId="0" borderId="16" xfId="42" applyNumberFormat="1" applyFont="1" applyFill="1" applyBorder="1" applyAlignment="1">
      <alignment horizontal="center"/>
    </xf>
    <xf numFmtId="170" fontId="0" fillId="0" borderId="14" xfId="42" applyNumberFormat="1" applyFont="1" applyFill="1" applyBorder="1" applyAlignment="1">
      <alignment horizontal="center"/>
    </xf>
    <xf numFmtId="170" fontId="0" fillId="0" borderId="17" xfId="42" applyNumberFormat="1" applyFont="1" applyFill="1" applyBorder="1" applyAlignment="1">
      <alignment horizontal="center"/>
    </xf>
    <xf numFmtId="170" fontId="0" fillId="0" borderId="14" xfId="42" applyNumberFormat="1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170" fontId="0" fillId="0" borderId="0" xfId="42" applyNumberFormat="1" applyFont="1" applyFill="1" applyAlignment="1">
      <alignment horizontal="center"/>
    </xf>
    <xf numFmtId="170" fontId="0" fillId="0" borderId="0" xfId="42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41" fontId="0" fillId="0" borderId="0" xfId="42" applyNumberFormat="1" applyFont="1" applyFill="1" applyAlignment="1" quotePrefix="1">
      <alignment horizontal="right"/>
    </xf>
    <xf numFmtId="200" fontId="15" fillId="0" borderId="0" xfId="0" applyNumberFormat="1" applyFont="1" applyFill="1" applyBorder="1" applyAlignment="1">
      <alignment/>
    </xf>
    <xf numFmtId="170" fontId="5" fillId="0" borderId="0" xfId="42" applyNumberFormat="1" applyFont="1" applyFill="1" applyAlignment="1">
      <alignment horizontal="center"/>
    </xf>
    <xf numFmtId="0" fontId="5" fillId="0" borderId="0" xfId="0" applyFont="1" applyAlignment="1" quotePrefix="1">
      <alignment horizontal="left"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 horizontal="right"/>
    </xf>
    <xf numFmtId="37" fontId="0" fillId="0" borderId="15" xfId="42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41" fontId="0" fillId="0" borderId="15" xfId="42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41" fontId="0" fillId="0" borderId="0" xfId="42" applyNumberFormat="1" applyFill="1" applyAlignment="1">
      <alignment/>
    </xf>
    <xf numFmtId="0" fontId="5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56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mes New Roman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\d\New%20Folder\ANNOUNCEMENTS\Documents%20and%20Settings\Ian\Local%20Settings\Temporary%20Internet%20Files\OLKF8\CONSOL-2002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IS%20-past%20records-Q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-CAM-01"/>
      <sheetName val="PL-QF-01"/>
      <sheetName val="ICO SALES"/>
      <sheetName val="Sheet2"/>
      <sheetName val="BS-QI-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-Sept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:I2"/>
    </sheetView>
  </sheetViews>
  <sheetFormatPr defaultColWidth="9.140625" defaultRowHeight="12.75"/>
  <cols>
    <col min="1" max="1" width="30.140625" style="29" customWidth="1"/>
    <col min="2" max="2" width="2.421875" style="29" customWidth="1"/>
    <col min="3" max="3" width="13.7109375" style="29" customWidth="1"/>
    <col min="4" max="4" width="2.28125" style="29" customWidth="1"/>
    <col min="5" max="5" width="13.7109375" style="29" customWidth="1"/>
    <col min="6" max="6" width="2.421875" style="29" customWidth="1"/>
    <col min="7" max="7" width="13.7109375" style="29" customWidth="1"/>
    <col min="8" max="8" width="2.140625" style="29" customWidth="1"/>
    <col min="9" max="9" width="13.7109375" style="29" customWidth="1"/>
    <col min="10" max="16384" width="9.140625" style="29" customWidth="1"/>
  </cols>
  <sheetData>
    <row r="1" spans="1:9" ht="15.75" customHeight="1">
      <c r="A1" s="114" t="s">
        <v>156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2.75">
      <c r="A3" s="117" t="s">
        <v>0</v>
      </c>
      <c r="B3" s="117"/>
      <c r="C3" s="117"/>
      <c r="D3" s="117"/>
      <c r="E3" s="117"/>
      <c r="F3" s="117"/>
      <c r="G3" s="117"/>
      <c r="H3" s="117"/>
      <c r="I3" s="117"/>
    </row>
    <row r="4" spans="1:9" ht="15">
      <c r="A4" s="115" t="s">
        <v>1</v>
      </c>
      <c r="B4" s="115"/>
      <c r="C4" s="115"/>
      <c r="D4" s="115"/>
      <c r="E4" s="115"/>
      <c r="F4" s="115"/>
      <c r="G4" s="115"/>
      <c r="H4" s="115"/>
      <c r="I4" s="115"/>
    </row>
    <row r="6" spans="1:9" ht="12.75">
      <c r="A6" s="113" t="s">
        <v>84</v>
      </c>
      <c r="B6" s="113"/>
      <c r="C6" s="113"/>
      <c r="D6" s="113"/>
      <c r="E6" s="113"/>
      <c r="F6" s="113"/>
      <c r="G6" s="113"/>
      <c r="H6" s="113"/>
      <c r="I6" s="113"/>
    </row>
    <row r="7" spans="1:9" ht="12.75">
      <c r="A7" s="116" t="s">
        <v>185</v>
      </c>
      <c r="B7" s="113"/>
      <c r="C7" s="113"/>
      <c r="D7" s="113"/>
      <c r="E7" s="113"/>
      <c r="F7" s="113"/>
      <c r="G7" s="113"/>
      <c r="H7" s="113"/>
      <c r="I7" s="113"/>
    </row>
    <row r="8" spans="1:9" ht="12.75">
      <c r="A8" s="32"/>
      <c r="B8" s="32"/>
      <c r="C8" s="32"/>
      <c r="D8" s="32"/>
      <c r="E8" s="32"/>
      <c r="F8" s="32"/>
      <c r="G8" s="32"/>
      <c r="H8" s="32"/>
      <c r="I8" s="32"/>
    </row>
    <row r="10" spans="3:10" ht="12.75">
      <c r="C10" s="113" t="s">
        <v>2</v>
      </c>
      <c r="D10" s="113"/>
      <c r="E10" s="113"/>
      <c r="F10" s="30"/>
      <c r="G10" s="113" t="s">
        <v>3</v>
      </c>
      <c r="H10" s="113"/>
      <c r="I10" s="113"/>
      <c r="J10" s="33"/>
    </row>
    <row r="11" spans="3:9" s="34" customFormat="1" ht="12">
      <c r="C11" s="35" t="s">
        <v>4</v>
      </c>
      <c r="D11" s="35"/>
      <c r="E11" s="35" t="s">
        <v>5</v>
      </c>
      <c r="F11" s="35"/>
      <c r="G11" s="35" t="s">
        <v>4</v>
      </c>
      <c r="H11" s="35"/>
      <c r="I11" s="35" t="s">
        <v>5</v>
      </c>
    </row>
    <row r="12" spans="3:9" s="34" customFormat="1" ht="12">
      <c r="C12" s="35" t="s">
        <v>6</v>
      </c>
      <c r="D12" s="35"/>
      <c r="E12" s="35" t="s">
        <v>7</v>
      </c>
      <c r="F12" s="35"/>
      <c r="G12" s="35" t="s">
        <v>6</v>
      </c>
      <c r="H12" s="35"/>
      <c r="I12" s="35" t="s">
        <v>7</v>
      </c>
    </row>
    <row r="13" spans="3:9" s="34" customFormat="1" ht="12">
      <c r="C13" s="35" t="s">
        <v>8</v>
      </c>
      <c r="D13" s="35"/>
      <c r="E13" s="35" t="s">
        <v>8</v>
      </c>
      <c r="F13" s="35"/>
      <c r="G13" s="35" t="s">
        <v>9</v>
      </c>
      <c r="H13" s="35"/>
      <c r="I13" s="35" t="s">
        <v>10</v>
      </c>
    </row>
    <row r="14" spans="3:9" s="34" customFormat="1" ht="12">
      <c r="C14" s="35" t="s">
        <v>186</v>
      </c>
      <c r="D14" s="35"/>
      <c r="E14" s="35" t="s">
        <v>187</v>
      </c>
      <c r="F14" s="35"/>
      <c r="G14" s="35" t="s">
        <v>186</v>
      </c>
      <c r="H14" s="35"/>
      <c r="I14" s="35" t="s">
        <v>187</v>
      </c>
    </row>
    <row r="15" spans="3:9" s="34" customFormat="1" ht="12">
      <c r="C15" s="35" t="s">
        <v>11</v>
      </c>
      <c r="D15" s="35"/>
      <c r="E15" s="35" t="s">
        <v>11</v>
      </c>
      <c r="F15" s="35"/>
      <c r="G15" s="35" t="s">
        <v>11</v>
      </c>
      <c r="H15" s="35"/>
      <c r="I15" s="35" t="s">
        <v>11</v>
      </c>
    </row>
    <row r="17" spans="1:9" ht="12.75">
      <c r="A17" s="29" t="s">
        <v>12</v>
      </c>
      <c r="C17" s="75">
        <f>'CIS-SEP08'!C17</f>
        <v>5413</v>
      </c>
      <c r="D17" s="37"/>
      <c r="E17" s="37">
        <f>'CIS-SEP08'!D17</f>
        <v>5066</v>
      </c>
      <c r="F17" s="36"/>
      <c r="G17" s="37">
        <f>'CIS-SEP08'!F17</f>
        <v>16459</v>
      </c>
      <c r="H17" s="37"/>
      <c r="I17" s="37">
        <f>'CIS-SEP08'!G17</f>
        <v>15129</v>
      </c>
    </row>
    <row r="18" spans="3:9" ht="12.75">
      <c r="C18" s="36"/>
      <c r="D18" s="36"/>
      <c r="E18" s="36"/>
      <c r="F18" s="36"/>
      <c r="G18" s="36"/>
      <c r="H18" s="36"/>
      <c r="I18" s="36"/>
    </row>
    <row r="19" spans="1:9" ht="12.75">
      <c r="A19" s="23" t="s">
        <v>197</v>
      </c>
      <c r="C19" s="37">
        <f>'CIS-SEP08'!C35</f>
        <v>-1047</v>
      </c>
      <c r="D19" s="36"/>
      <c r="E19" s="37">
        <f>'CIS-SEP08'!D35</f>
        <v>-1012</v>
      </c>
      <c r="F19" s="36"/>
      <c r="G19" s="37">
        <f>'CIS-SEP08'!F35</f>
        <v>-2419</v>
      </c>
      <c r="H19" s="36"/>
      <c r="I19" s="37">
        <f>'CIS-SEP08'!G35</f>
        <v>-3393</v>
      </c>
    </row>
    <row r="20" spans="1:9" ht="13.5" customHeight="1" hidden="1">
      <c r="A20" s="29" t="s">
        <v>16</v>
      </c>
      <c r="C20" s="37" t="e">
        <f>#REF!</f>
        <v>#REF!</v>
      </c>
      <c r="D20" s="36"/>
      <c r="E20" s="36" t="s">
        <v>19</v>
      </c>
      <c r="F20" s="36"/>
      <c r="G20" s="37" t="e">
        <f>#REF!</f>
        <v>#REF!</v>
      </c>
      <c r="H20" s="36"/>
      <c r="I20" s="36" t="s">
        <v>19</v>
      </c>
    </row>
    <row r="21" spans="3:9" ht="12" customHeight="1">
      <c r="C21" s="37"/>
      <c r="D21" s="36"/>
      <c r="E21" s="36"/>
      <c r="F21" s="36"/>
      <c r="G21" s="37"/>
      <c r="H21" s="36"/>
      <c r="I21" s="36"/>
    </row>
    <row r="22" spans="1:9" ht="12.75">
      <c r="A22" s="19" t="s">
        <v>165</v>
      </c>
      <c r="C22" s="37">
        <f>'CIS-SEP08'!C40</f>
        <v>-1061</v>
      </c>
      <c r="D22" s="36"/>
      <c r="E22" s="37">
        <f>'CIS-SEP08'!D40</f>
        <v>-984</v>
      </c>
      <c r="F22" s="36"/>
      <c r="G22" s="37">
        <f>'CIS-SEP08'!F40</f>
        <v>-2177</v>
      </c>
      <c r="H22" s="37"/>
      <c r="I22" s="37">
        <f>'CIS-SEP08'!G40</f>
        <v>-3378</v>
      </c>
    </row>
    <row r="23" spans="1:9" ht="12.75">
      <c r="A23" s="19"/>
      <c r="C23" s="37"/>
      <c r="D23" s="36"/>
      <c r="E23" s="37"/>
      <c r="F23" s="36"/>
      <c r="G23" s="37"/>
      <c r="H23" s="37"/>
      <c r="I23" s="37"/>
    </row>
    <row r="24" spans="1:9" ht="12.75">
      <c r="A24" s="29" t="s">
        <v>166</v>
      </c>
      <c r="C24" s="37"/>
      <c r="D24" s="40"/>
      <c r="E24" s="36"/>
      <c r="F24" s="36"/>
      <c r="G24" s="37"/>
      <c r="H24" s="40"/>
      <c r="I24" s="36"/>
    </row>
    <row r="25" spans="1:9" ht="12.75">
      <c r="A25" s="29" t="s">
        <v>138</v>
      </c>
      <c r="C25" s="37">
        <f>C22</f>
        <v>-1061</v>
      </c>
      <c r="D25" s="36"/>
      <c r="E25" s="37">
        <f>E22</f>
        <v>-984</v>
      </c>
      <c r="F25" s="36"/>
      <c r="G25" s="37">
        <f>G22</f>
        <v>-2177</v>
      </c>
      <c r="H25" s="36"/>
      <c r="I25" s="37">
        <f>I22</f>
        <v>-3378</v>
      </c>
    </row>
    <row r="26" spans="3:9" ht="12.75">
      <c r="C26" s="37"/>
      <c r="D26" s="36"/>
      <c r="E26" s="37"/>
      <c r="F26" s="36"/>
      <c r="G26" s="37"/>
      <c r="H26" s="36"/>
      <c r="I26" s="37"/>
    </row>
    <row r="27" spans="1:9" ht="12.75">
      <c r="A27" s="29" t="s">
        <v>167</v>
      </c>
      <c r="C27" s="84">
        <f>'CIS-SEP08'!C46</f>
        <v>-1.0215773308042635</v>
      </c>
      <c r="D27" s="76"/>
      <c r="E27" s="84">
        <f>'CIS-SEP08'!D46</f>
        <v>-1.0042865890998163</v>
      </c>
      <c r="F27" s="36"/>
      <c r="G27" s="85">
        <f>'CIS-SEP08'!F46</f>
        <v>-2.178306984190514</v>
      </c>
      <c r="H27" s="77"/>
      <c r="I27" s="85">
        <f>'CIS-SEP08'!G46</f>
        <v>-3.447642375995101</v>
      </c>
    </row>
    <row r="28" spans="3:9" ht="12.75">
      <c r="C28" s="36"/>
      <c r="D28" s="36"/>
      <c r="E28" s="36"/>
      <c r="F28" s="36"/>
      <c r="G28" s="36"/>
      <c r="H28" s="36"/>
      <c r="I28" s="36"/>
    </row>
    <row r="29" spans="1:9" ht="12.75">
      <c r="A29" s="29" t="s">
        <v>133</v>
      </c>
      <c r="C29" s="36"/>
      <c r="D29" s="36"/>
      <c r="E29" s="36"/>
      <c r="F29" s="36"/>
      <c r="G29" s="36"/>
      <c r="H29" s="36"/>
      <c r="I29" s="36"/>
    </row>
    <row r="30" spans="1:9" ht="12.75">
      <c r="A30" s="29" t="s">
        <v>134</v>
      </c>
      <c r="C30" s="37" t="s">
        <v>19</v>
      </c>
      <c r="D30" s="37"/>
      <c r="E30" s="36" t="s">
        <v>19</v>
      </c>
      <c r="F30" s="36"/>
      <c r="G30" s="37" t="s">
        <v>19</v>
      </c>
      <c r="H30" s="37"/>
      <c r="I30" s="36" t="s">
        <v>19</v>
      </c>
    </row>
    <row r="34" spans="7:9" s="30" customFormat="1" ht="12.75">
      <c r="G34" s="32" t="s">
        <v>85</v>
      </c>
      <c r="H34" s="32"/>
      <c r="I34" s="32" t="s">
        <v>86</v>
      </c>
    </row>
    <row r="35" spans="7:9" s="30" customFormat="1" ht="12.75">
      <c r="G35" s="32" t="s">
        <v>27</v>
      </c>
      <c r="H35" s="32"/>
      <c r="I35" s="32" t="s">
        <v>123</v>
      </c>
    </row>
    <row r="36" spans="7:9" s="30" customFormat="1" ht="12.75">
      <c r="G36" s="32"/>
      <c r="H36" s="32"/>
      <c r="I36" s="32" t="s">
        <v>122</v>
      </c>
    </row>
    <row r="37" spans="7:9" s="30" customFormat="1" ht="12.75">
      <c r="G37" s="32"/>
      <c r="H37" s="32"/>
      <c r="I37" s="32"/>
    </row>
    <row r="38" spans="1:9" ht="12.75">
      <c r="A38" s="29" t="s">
        <v>135</v>
      </c>
      <c r="I38" s="32"/>
    </row>
    <row r="39" ht="12.75">
      <c r="A39" s="29" t="s">
        <v>136</v>
      </c>
    </row>
    <row r="40" spans="1:9" ht="12.75">
      <c r="A40" s="29" t="s">
        <v>137</v>
      </c>
      <c r="G40" s="24">
        <f>'CBS-SEP08'!I66/100</f>
        <v>0.16310076080905545</v>
      </c>
      <c r="H40" s="15"/>
      <c r="I40" s="99">
        <f>'CBS-SEP08'!K66/100</f>
        <v>0.1835782812818943</v>
      </c>
    </row>
    <row r="41" spans="7:9" ht="12.75">
      <c r="G41" s="38"/>
      <c r="H41" s="15"/>
      <c r="I41" s="38"/>
    </row>
    <row r="42" spans="7:9" ht="12.75">
      <c r="G42" s="38"/>
      <c r="H42" s="15"/>
      <c r="I42" s="38"/>
    </row>
    <row r="44" ht="12.75">
      <c r="A44" s="29" t="s">
        <v>111</v>
      </c>
    </row>
    <row r="45" ht="12.75">
      <c r="A45" s="19" t="s">
        <v>177</v>
      </c>
    </row>
    <row r="46" ht="12.75">
      <c r="A46" s="29" t="s">
        <v>178</v>
      </c>
    </row>
  </sheetData>
  <sheetProtection/>
  <mergeCells count="7">
    <mergeCell ref="C10:E10"/>
    <mergeCell ref="G10:I10"/>
    <mergeCell ref="A1:I2"/>
    <mergeCell ref="A4:I4"/>
    <mergeCell ref="A6:I6"/>
    <mergeCell ref="A7:I7"/>
    <mergeCell ref="A3:I3"/>
  </mergeCells>
  <printOptions/>
  <pageMargins left="0.71" right="0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2"/>
  <sheetViews>
    <sheetView zoomScale="86" zoomScaleNormal="86" zoomScalePageLayoutView="0" workbookViewId="0" topLeftCell="A30">
      <selection activeCell="A1" sqref="A1:G1"/>
    </sheetView>
  </sheetViews>
  <sheetFormatPr defaultColWidth="9.140625" defaultRowHeight="12.75"/>
  <cols>
    <col min="1" max="1" width="35.7109375" style="29" customWidth="1"/>
    <col min="2" max="2" width="5.28125" style="29" customWidth="1"/>
    <col min="3" max="3" width="13.7109375" style="29" customWidth="1"/>
    <col min="4" max="4" width="15.57421875" style="44" customWidth="1"/>
    <col min="5" max="5" width="5.00390625" style="44" customWidth="1"/>
    <col min="6" max="6" width="13.7109375" style="44" customWidth="1"/>
    <col min="7" max="7" width="15.421875" style="44" customWidth="1"/>
    <col min="8" max="8" width="14.57421875" style="29" customWidth="1"/>
    <col min="9" max="16384" width="9.140625" style="29" customWidth="1"/>
  </cols>
  <sheetData>
    <row r="1" spans="1:7" ht="15.75">
      <c r="A1" s="114" t="s">
        <v>156</v>
      </c>
      <c r="B1" s="114"/>
      <c r="C1" s="114"/>
      <c r="D1" s="114"/>
      <c r="E1" s="114"/>
      <c r="F1" s="114"/>
      <c r="G1" s="114"/>
    </row>
    <row r="2" spans="1:7" ht="12.75">
      <c r="A2" s="117" t="s">
        <v>18</v>
      </c>
      <c r="B2" s="117"/>
      <c r="C2" s="117"/>
      <c r="D2" s="117"/>
      <c r="E2" s="117"/>
      <c r="F2" s="117"/>
      <c r="G2" s="117"/>
    </row>
    <row r="3" spans="1:7" ht="15">
      <c r="A3" s="115" t="s">
        <v>1</v>
      </c>
      <c r="B3" s="115"/>
      <c r="C3" s="115"/>
      <c r="D3" s="115"/>
      <c r="E3" s="115"/>
      <c r="F3" s="115"/>
      <c r="G3" s="115"/>
    </row>
    <row r="4" spans="1:7" ht="12.75">
      <c r="A4" s="113" t="s">
        <v>103</v>
      </c>
      <c r="B4" s="113"/>
      <c r="C4" s="113"/>
      <c r="D4" s="113"/>
      <c r="E4" s="113"/>
      <c r="F4" s="113"/>
      <c r="G4" s="113"/>
    </row>
    <row r="5" spans="1:7" ht="12.75">
      <c r="A5" s="116" t="s">
        <v>188</v>
      </c>
      <c r="B5" s="119"/>
      <c r="C5" s="113"/>
      <c r="D5" s="113"/>
      <c r="E5" s="113"/>
      <c r="F5" s="113"/>
      <c r="G5" s="113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39"/>
      <c r="B7" s="39"/>
      <c r="C7" s="39"/>
      <c r="D7" s="79"/>
      <c r="E7" s="79"/>
      <c r="F7" s="79"/>
      <c r="G7" s="79"/>
    </row>
    <row r="8" spans="3:7" ht="12.75">
      <c r="C8" s="79"/>
      <c r="D8" s="79"/>
      <c r="E8" s="79"/>
      <c r="F8" s="79"/>
      <c r="G8" s="79"/>
    </row>
    <row r="9" spans="3:7" ht="12.75">
      <c r="C9" s="113" t="s">
        <v>2</v>
      </c>
      <c r="D9" s="113"/>
      <c r="E9" s="30"/>
      <c r="F9" s="113" t="s">
        <v>3</v>
      </c>
      <c r="G9" s="113"/>
    </row>
    <row r="10" spans="3:7" s="34" customFormat="1" ht="12">
      <c r="C10" s="35" t="s">
        <v>4</v>
      </c>
      <c r="D10" s="35" t="s">
        <v>5</v>
      </c>
      <c r="E10" s="35"/>
      <c r="F10" s="35" t="s">
        <v>4</v>
      </c>
      <c r="G10" s="35" t="s">
        <v>5</v>
      </c>
    </row>
    <row r="11" spans="3:7" s="34" customFormat="1" ht="12">
      <c r="C11" s="35" t="s">
        <v>6</v>
      </c>
      <c r="D11" s="35" t="s">
        <v>7</v>
      </c>
      <c r="E11" s="35"/>
      <c r="F11" s="35" t="s">
        <v>6</v>
      </c>
      <c r="G11" s="35" t="s">
        <v>7</v>
      </c>
    </row>
    <row r="12" spans="3:7" s="34" customFormat="1" ht="12">
      <c r="C12" s="35" t="s">
        <v>8</v>
      </c>
      <c r="D12" s="35" t="s">
        <v>8</v>
      </c>
      <c r="E12" s="35"/>
      <c r="F12" s="35" t="s">
        <v>9</v>
      </c>
      <c r="G12" s="35" t="s">
        <v>10</v>
      </c>
    </row>
    <row r="13" spans="3:7" s="34" customFormat="1" ht="14.25" customHeight="1">
      <c r="C13" s="35" t="s">
        <v>186</v>
      </c>
      <c r="D13" s="35" t="s">
        <v>187</v>
      </c>
      <c r="E13" s="35"/>
      <c r="F13" s="35" t="s">
        <v>186</v>
      </c>
      <c r="G13" s="35" t="s">
        <v>187</v>
      </c>
    </row>
    <row r="14" spans="3:7" s="34" customFormat="1" ht="12">
      <c r="C14" s="35" t="s">
        <v>11</v>
      </c>
      <c r="D14" s="35" t="s">
        <v>11</v>
      </c>
      <c r="E14" s="35"/>
      <c r="F14" s="35" t="s">
        <v>11</v>
      </c>
      <c r="G14" s="35" t="s">
        <v>11</v>
      </c>
    </row>
    <row r="15" spans="4:7" ht="12.75">
      <c r="D15" s="32"/>
      <c r="G15" s="32"/>
    </row>
    <row r="16" spans="4:7" ht="12.75">
      <c r="D16" s="47"/>
      <c r="G16" s="32"/>
    </row>
    <row r="17" spans="1:7" ht="12.75">
      <c r="A17" s="29" t="s">
        <v>12</v>
      </c>
      <c r="B17" s="87"/>
      <c r="C17" s="102">
        <v>5413</v>
      </c>
      <c r="D17" s="20">
        <v>5066</v>
      </c>
      <c r="F17" s="102">
        <v>16459</v>
      </c>
      <c r="G17" s="20">
        <v>15129</v>
      </c>
    </row>
    <row r="18" spans="3:7" ht="12.75">
      <c r="C18" s="20"/>
      <c r="D18" s="20"/>
      <c r="F18" s="20"/>
      <c r="G18" s="20"/>
    </row>
    <row r="19" spans="1:7" ht="12.75">
      <c r="A19" s="29" t="s">
        <v>13</v>
      </c>
      <c r="B19" s="87"/>
      <c r="C19" s="102">
        <v>-6133</v>
      </c>
      <c r="D19" s="20">
        <v>-5864</v>
      </c>
      <c r="E19" s="80"/>
      <c r="F19" s="102">
        <v>-18003</v>
      </c>
      <c r="G19" s="20">
        <v>-17893</v>
      </c>
    </row>
    <row r="20" spans="3:7" ht="12.75">
      <c r="C20" s="20"/>
      <c r="D20" s="20"/>
      <c r="E20" s="80"/>
      <c r="F20" s="20"/>
      <c r="G20" s="20"/>
    </row>
    <row r="21" spans="1:7" ht="12.75">
      <c r="A21" s="29" t="s">
        <v>14</v>
      </c>
      <c r="B21" s="87"/>
      <c r="C21" s="102">
        <v>43</v>
      </c>
      <c r="D21" s="20">
        <v>123</v>
      </c>
      <c r="E21" s="80"/>
      <c r="F21" s="102">
        <v>201</v>
      </c>
      <c r="G21" s="20">
        <v>311</v>
      </c>
    </row>
    <row r="22" spans="3:7" ht="12.75">
      <c r="C22" s="102"/>
      <c r="D22" s="20"/>
      <c r="E22" s="80"/>
      <c r="F22" s="102"/>
      <c r="G22" s="20"/>
    </row>
    <row r="23" spans="1:7" ht="12.75">
      <c r="A23" s="29" t="s">
        <v>20</v>
      </c>
      <c r="B23" s="87"/>
      <c r="C23" s="102">
        <v>-186</v>
      </c>
      <c r="D23" s="20">
        <v>-175</v>
      </c>
      <c r="E23" s="80"/>
      <c r="F23" s="102">
        <v>-557</v>
      </c>
      <c r="G23" s="20">
        <v>-511</v>
      </c>
    </row>
    <row r="24" spans="3:7" ht="12.75" hidden="1">
      <c r="C24" s="20"/>
      <c r="D24" s="20"/>
      <c r="E24" s="80"/>
      <c r="F24" s="20"/>
      <c r="G24" s="20"/>
    </row>
    <row r="25" spans="1:7" ht="12.75" hidden="1">
      <c r="A25" s="29" t="s">
        <v>21</v>
      </c>
      <c r="C25" s="103">
        <v>0</v>
      </c>
      <c r="D25" s="20">
        <v>0</v>
      </c>
      <c r="E25" s="80"/>
      <c r="F25" s="102">
        <f>C25</f>
        <v>0</v>
      </c>
      <c r="G25" s="20">
        <v>0</v>
      </c>
    </row>
    <row r="26" spans="3:7" ht="12.75" hidden="1">
      <c r="C26" s="20"/>
      <c r="D26" s="20"/>
      <c r="E26" s="80"/>
      <c r="F26" s="20"/>
      <c r="G26" s="20"/>
    </row>
    <row r="27" spans="1:7" ht="12.75" customHeight="1" hidden="1">
      <c r="A27" s="29" t="s">
        <v>109</v>
      </c>
      <c r="C27" s="20">
        <f>F27</f>
        <v>0</v>
      </c>
      <c r="D27" s="20">
        <f>G27</f>
        <v>0</v>
      </c>
      <c r="E27" s="80"/>
      <c r="F27" s="20">
        <f>I27</f>
        <v>0</v>
      </c>
      <c r="G27" s="20">
        <v>0</v>
      </c>
    </row>
    <row r="28" spans="3:7" ht="12.75" customHeight="1" hidden="1">
      <c r="C28" s="72"/>
      <c r="D28" s="72"/>
      <c r="E28" s="81"/>
      <c r="F28" s="72"/>
      <c r="G28" s="72"/>
    </row>
    <row r="29" spans="1:7" ht="12.75" hidden="1">
      <c r="A29" s="29" t="s">
        <v>104</v>
      </c>
      <c r="C29" s="102">
        <v>0</v>
      </c>
      <c r="D29" s="20">
        <v>0</v>
      </c>
      <c r="E29" s="80"/>
      <c r="F29" s="102">
        <f>C29</f>
        <v>0</v>
      </c>
      <c r="G29" s="98">
        <v>0</v>
      </c>
    </row>
    <row r="30" spans="3:7" ht="12.75">
      <c r="C30" s="102"/>
      <c r="D30" s="20"/>
      <c r="E30" s="80"/>
      <c r="F30" s="102"/>
      <c r="G30" s="20"/>
    </row>
    <row r="31" spans="1:7" ht="12.75" customHeight="1" hidden="1">
      <c r="A31" s="29" t="s">
        <v>22</v>
      </c>
      <c r="C31" s="20">
        <f>F31</f>
        <v>0</v>
      </c>
      <c r="D31" s="20">
        <f>G31</f>
        <v>0</v>
      </c>
      <c r="E31" s="80"/>
      <c r="F31" s="20">
        <f>I31</f>
        <v>0</v>
      </c>
      <c r="G31" s="20">
        <v>0</v>
      </c>
    </row>
    <row r="32" spans="3:7" ht="12.75" customHeight="1" hidden="1">
      <c r="C32" s="20"/>
      <c r="D32" s="20"/>
      <c r="E32" s="80"/>
      <c r="F32" s="20"/>
      <c r="G32" s="20"/>
    </row>
    <row r="33" spans="1:7" ht="12.75">
      <c r="A33" s="19" t="s">
        <v>125</v>
      </c>
      <c r="B33" s="87"/>
      <c r="C33" s="102">
        <v>-184</v>
      </c>
      <c r="D33" s="20">
        <v>-162</v>
      </c>
      <c r="E33" s="80"/>
      <c r="F33" s="102">
        <v>-519</v>
      </c>
      <c r="G33" s="20">
        <v>-429</v>
      </c>
    </row>
    <row r="34" spans="1:7" ht="12.75">
      <c r="A34" s="29" t="s">
        <v>15</v>
      </c>
      <c r="C34" s="73"/>
      <c r="D34" s="73"/>
      <c r="E34" s="80"/>
      <c r="F34" s="104"/>
      <c r="G34" s="73"/>
    </row>
    <row r="35" spans="1:7" ht="12.75">
      <c r="A35" s="29" t="s">
        <v>168</v>
      </c>
      <c r="C35" s="20">
        <f>SUM(C17:C34)</f>
        <v>-1047</v>
      </c>
      <c r="D35" s="20">
        <f>SUM(D17:D34)</f>
        <v>-1012</v>
      </c>
      <c r="E35" s="80"/>
      <c r="F35" s="105">
        <f>SUM(F17:F33)</f>
        <v>-2419</v>
      </c>
      <c r="G35" s="20">
        <f>SUM(G17:G33)</f>
        <v>-3393</v>
      </c>
    </row>
    <row r="36" spans="3:7" ht="12.75">
      <c r="C36" s="20"/>
      <c r="D36" s="20"/>
      <c r="E36" s="80"/>
      <c r="F36" s="105"/>
      <c r="G36" s="20"/>
    </row>
    <row r="37" spans="1:7" ht="12.75">
      <c r="A37" s="29" t="s">
        <v>16</v>
      </c>
      <c r="B37" s="87"/>
      <c r="C37" s="102">
        <v>-14</v>
      </c>
      <c r="D37" s="20">
        <v>28</v>
      </c>
      <c r="E37" s="80"/>
      <c r="F37" s="102">
        <v>242</v>
      </c>
      <c r="G37" s="20">
        <v>15</v>
      </c>
    </row>
    <row r="38" spans="3:7" ht="12.75">
      <c r="C38" s="73"/>
      <c r="D38" s="73"/>
      <c r="E38" s="80"/>
      <c r="F38" s="104"/>
      <c r="G38" s="73"/>
    </row>
    <row r="39" spans="1:7" ht="12.75">
      <c r="A39" s="19" t="s">
        <v>169</v>
      </c>
      <c r="C39" s="71"/>
      <c r="D39" s="71"/>
      <c r="G39" s="71"/>
    </row>
    <row r="40" spans="1:7" ht="12.75">
      <c r="A40" s="29" t="s">
        <v>128</v>
      </c>
      <c r="C40" s="73">
        <f>SUM(C35:C37)</f>
        <v>-1061</v>
      </c>
      <c r="D40" s="73">
        <f>SUM(D35:D37)</f>
        <v>-984</v>
      </c>
      <c r="F40" s="106">
        <f>SUM(F35:F37)</f>
        <v>-2177</v>
      </c>
      <c r="G40" s="73">
        <f>SUM(G35:G37)</f>
        <v>-3378</v>
      </c>
    </row>
    <row r="41" spans="3:7" ht="12.75">
      <c r="C41" s="20"/>
      <c r="D41" s="20"/>
      <c r="F41" s="102"/>
      <c r="G41" s="20"/>
    </row>
    <row r="42" spans="1:7" ht="12.75">
      <c r="A42" s="29" t="s">
        <v>23</v>
      </c>
      <c r="C42" s="20">
        <v>103859</v>
      </c>
      <c r="D42" s="20">
        <v>97980</v>
      </c>
      <c r="F42" s="102">
        <v>99940</v>
      </c>
      <c r="G42" s="20">
        <v>97980</v>
      </c>
    </row>
    <row r="43" spans="3:7" ht="12.75">
      <c r="C43" s="20"/>
      <c r="D43" s="20"/>
      <c r="F43" s="102" t="s">
        <v>15</v>
      </c>
      <c r="G43" s="20" t="s">
        <v>15</v>
      </c>
    </row>
    <row r="44" spans="1:7" ht="12.75">
      <c r="A44" s="29" t="s">
        <v>174</v>
      </c>
      <c r="C44" s="20"/>
      <c r="D44" s="20"/>
      <c r="F44" s="102"/>
      <c r="G44" s="20"/>
    </row>
    <row r="45" spans="3:7" ht="12.75">
      <c r="C45" s="20"/>
      <c r="D45" s="20"/>
      <c r="F45" s="102"/>
      <c r="G45" s="20"/>
    </row>
    <row r="46" spans="1:7" ht="12.75">
      <c r="A46" s="29" t="s">
        <v>24</v>
      </c>
      <c r="C46" s="74">
        <f>C40/C42*100</f>
        <v>-1.0215773308042635</v>
      </c>
      <c r="D46" s="74">
        <f>D40/D42*100</f>
        <v>-1.0042865890998163</v>
      </c>
      <c r="F46" s="107">
        <f>F40/F42*100</f>
        <v>-2.178306984190514</v>
      </c>
      <c r="G46" s="74">
        <f>G40/G42*100</f>
        <v>-3.447642375995101</v>
      </c>
    </row>
    <row r="47" spans="3:7" ht="12.75">
      <c r="C47" s="20"/>
      <c r="D47" s="20"/>
      <c r="F47" s="102"/>
      <c r="G47" s="20"/>
    </row>
    <row r="48" spans="1:7" ht="12.75">
      <c r="A48" s="29" t="s">
        <v>25</v>
      </c>
      <c r="C48" s="41" t="s">
        <v>19</v>
      </c>
      <c r="D48" s="41" t="s">
        <v>19</v>
      </c>
      <c r="F48" s="103" t="s">
        <v>19</v>
      </c>
      <c r="G48" s="41" t="s">
        <v>19</v>
      </c>
    </row>
    <row r="49" spans="3:7" ht="12.75">
      <c r="C49" s="20"/>
      <c r="D49" s="20"/>
      <c r="F49" s="102"/>
      <c r="G49" s="20"/>
    </row>
    <row r="50" spans="1:7" ht="12.75">
      <c r="A50" s="29" t="s">
        <v>17</v>
      </c>
      <c r="C50" s="41" t="s">
        <v>19</v>
      </c>
      <c r="D50" s="41" t="s">
        <v>19</v>
      </c>
      <c r="F50" s="103" t="s">
        <v>19</v>
      </c>
      <c r="G50" s="41" t="s">
        <v>19</v>
      </c>
    </row>
    <row r="51" spans="3:7" ht="12.75">
      <c r="C51" s="108"/>
      <c r="D51" s="47"/>
      <c r="G51" s="47"/>
    </row>
    <row r="52" spans="1:7" ht="12.75">
      <c r="A52" s="19"/>
      <c r="B52" s="19"/>
      <c r="C52" s="108"/>
      <c r="D52" s="47"/>
      <c r="G52" s="47"/>
    </row>
    <row r="53" spans="1:7" ht="12.75">
      <c r="A53" s="23"/>
      <c r="B53" s="23"/>
      <c r="C53" s="108"/>
      <c r="D53" s="47"/>
      <c r="G53" s="47"/>
    </row>
    <row r="54" spans="4:7" ht="12.75">
      <c r="D54" s="47"/>
      <c r="G54" s="47"/>
    </row>
    <row r="55" spans="4:7" ht="12.75">
      <c r="D55" s="47"/>
      <c r="G55" s="47"/>
    </row>
    <row r="56" spans="1:7" ht="12.75">
      <c r="A56" s="29" t="s">
        <v>26</v>
      </c>
      <c r="D56" s="47"/>
      <c r="G56" s="47"/>
    </row>
    <row r="57" spans="4:7" ht="12.75">
      <c r="D57" s="47"/>
      <c r="G57" s="47"/>
    </row>
    <row r="58" spans="1:7" ht="12.75">
      <c r="A58" s="29" t="s">
        <v>111</v>
      </c>
      <c r="D58" s="47"/>
      <c r="G58" s="47"/>
    </row>
    <row r="59" spans="1:7" ht="12.75">
      <c r="A59" s="19" t="s">
        <v>180</v>
      </c>
      <c r="D59" s="47"/>
      <c r="G59" s="47"/>
    </row>
    <row r="60" spans="1:7" ht="12.75">
      <c r="A60" s="29" t="s">
        <v>155</v>
      </c>
      <c r="D60" s="47"/>
      <c r="G60" s="47"/>
    </row>
    <row r="61" ht="12.75">
      <c r="D61" s="47"/>
    </row>
    <row r="62" ht="12.75">
      <c r="D62" s="47"/>
    </row>
    <row r="63" ht="12.75">
      <c r="D63" s="47"/>
    </row>
    <row r="64" ht="12.75">
      <c r="D64" s="47"/>
    </row>
    <row r="65" ht="12.75">
      <c r="D65" s="47"/>
    </row>
    <row r="66" ht="12.75">
      <c r="D66" s="47"/>
    </row>
    <row r="67" ht="12.75">
      <c r="D67" s="47"/>
    </row>
    <row r="68" ht="12.75">
      <c r="D68" s="47"/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  <row r="175" ht="12.75">
      <c r="D175" s="47"/>
    </row>
    <row r="176" ht="12.75">
      <c r="D176" s="47"/>
    </row>
    <row r="177" ht="12.75">
      <c r="D177" s="47"/>
    </row>
    <row r="178" ht="12.75">
      <c r="D178" s="47"/>
    </row>
    <row r="179" ht="12.75">
      <c r="D179" s="47"/>
    </row>
    <row r="180" ht="12.75">
      <c r="D180" s="47"/>
    </row>
    <row r="181" ht="12.75">
      <c r="D181" s="47"/>
    </row>
    <row r="182" ht="12.75">
      <c r="D182" s="47"/>
    </row>
    <row r="183" ht="12.75">
      <c r="D183" s="47"/>
    </row>
    <row r="184" ht="12.75">
      <c r="D184" s="47"/>
    </row>
    <row r="185" ht="12.75">
      <c r="D185" s="47"/>
    </row>
    <row r="186" ht="12.75">
      <c r="D186" s="47"/>
    </row>
    <row r="187" ht="12.75">
      <c r="D187" s="47"/>
    </row>
    <row r="188" ht="12.75">
      <c r="D188" s="47"/>
    </row>
    <row r="189" ht="12.75">
      <c r="D189" s="47"/>
    </row>
    <row r="190" ht="12.75">
      <c r="D190" s="47"/>
    </row>
    <row r="191" ht="12.75">
      <c r="D191" s="47"/>
    </row>
    <row r="192" ht="12.75">
      <c r="D192" s="47"/>
    </row>
    <row r="193" ht="12.75">
      <c r="D193" s="47"/>
    </row>
    <row r="194" ht="12.75">
      <c r="D194" s="47"/>
    </row>
    <row r="195" ht="12.75">
      <c r="D195" s="47"/>
    </row>
    <row r="196" ht="12.75">
      <c r="D196" s="47"/>
    </row>
    <row r="197" ht="12.75">
      <c r="D197" s="47"/>
    </row>
    <row r="198" ht="12.75">
      <c r="D198" s="47"/>
    </row>
    <row r="199" ht="12.75">
      <c r="D199" s="47"/>
    </row>
    <row r="200" ht="12.75">
      <c r="D200" s="47"/>
    </row>
    <row r="201" ht="12.75">
      <c r="D201" s="47"/>
    </row>
    <row r="202" ht="12.75">
      <c r="D202" s="47"/>
    </row>
    <row r="203" ht="12.75">
      <c r="D203" s="47"/>
    </row>
    <row r="204" ht="12.75">
      <c r="D204" s="47"/>
    </row>
    <row r="205" ht="12.75">
      <c r="D205" s="47"/>
    </row>
    <row r="206" ht="12.75">
      <c r="D206" s="47"/>
    </row>
    <row r="207" ht="12.75">
      <c r="D207" s="47"/>
    </row>
    <row r="208" ht="12.75">
      <c r="D208" s="47"/>
    </row>
    <row r="209" ht="12.75">
      <c r="D209" s="47"/>
    </row>
    <row r="210" ht="12.75">
      <c r="D210" s="47"/>
    </row>
    <row r="211" ht="12.75">
      <c r="D211" s="47"/>
    </row>
    <row r="212" ht="12.75">
      <c r="D212" s="47"/>
    </row>
    <row r="213" ht="12.75">
      <c r="D213" s="47"/>
    </row>
    <row r="214" ht="12.75">
      <c r="D214" s="47"/>
    </row>
    <row r="215" ht="12.75">
      <c r="D215" s="47"/>
    </row>
    <row r="216" ht="12.75">
      <c r="D216" s="47"/>
    </row>
    <row r="217" ht="12.75">
      <c r="D217" s="47"/>
    </row>
    <row r="218" ht="12.75">
      <c r="D218" s="47"/>
    </row>
    <row r="219" ht="12.75">
      <c r="D219" s="47"/>
    </row>
    <row r="220" ht="12.75">
      <c r="D220" s="47"/>
    </row>
    <row r="221" ht="12.75">
      <c r="D221" s="47"/>
    </row>
    <row r="222" ht="12.75">
      <c r="D222" s="47"/>
    </row>
    <row r="223" ht="12.75">
      <c r="D223" s="47"/>
    </row>
    <row r="224" ht="12.75">
      <c r="D224" s="47"/>
    </row>
    <row r="225" ht="12.75">
      <c r="D225" s="47"/>
    </row>
    <row r="226" ht="12.75">
      <c r="D226" s="47"/>
    </row>
    <row r="227" ht="12.75">
      <c r="D227" s="47"/>
    </row>
    <row r="228" ht="12.75">
      <c r="D228" s="47"/>
    </row>
    <row r="229" ht="12.75">
      <c r="D229" s="47"/>
    </row>
    <row r="230" ht="12.75">
      <c r="D230" s="47"/>
    </row>
    <row r="231" ht="12.75">
      <c r="D231" s="47"/>
    </row>
    <row r="232" ht="12.75">
      <c r="D232" s="47"/>
    </row>
    <row r="233" ht="12.75">
      <c r="D233" s="47"/>
    </row>
    <row r="234" ht="12.75">
      <c r="D234" s="47"/>
    </row>
    <row r="235" ht="12.75">
      <c r="D235" s="47"/>
    </row>
    <row r="236" ht="12.75">
      <c r="D236" s="47"/>
    </row>
    <row r="237" ht="12.75">
      <c r="D237" s="47"/>
    </row>
    <row r="238" ht="12.75">
      <c r="D238" s="47"/>
    </row>
    <row r="239" ht="12.75">
      <c r="D239" s="47"/>
    </row>
    <row r="240" ht="12.75">
      <c r="D240" s="47"/>
    </row>
    <row r="241" ht="12.75">
      <c r="D241" s="47"/>
    </row>
    <row r="242" ht="12.75">
      <c r="D242" s="47"/>
    </row>
    <row r="243" ht="12.75">
      <c r="D243" s="47"/>
    </row>
    <row r="244" ht="12.75">
      <c r="D244" s="47"/>
    </row>
    <row r="245" ht="12.75">
      <c r="D245" s="47"/>
    </row>
    <row r="246" ht="12.75">
      <c r="D246" s="47"/>
    </row>
    <row r="247" ht="12.75">
      <c r="D247" s="47"/>
    </row>
    <row r="248" ht="12.75">
      <c r="D248" s="47"/>
    </row>
    <row r="249" ht="12.75">
      <c r="D249" s="47"/>
    </row>
    <row r="250" ht="12.75">
      <c r="D250" s="47"/>
    </row>
    <row r="251" ht="12.75">
      <c r="D251" s="47"/>
    </row>
    <row r="252" ht="12.75">
      <c r="D252" s="47"/>
    </row>
    <row r="253" ht="12.75">
      <c r="D253" s="47"/>
    </row>
    <row r="254" ht="12.75">
      <c r="D254" s="47"/>
    </row>
    <row r="255" ht="12.75">
      <c r="D255" s="47"/>
    </row>
    <row r="256" ht="12.75">
      <c r="D256" s="47"/>
    </row>
    <row r="257" ht="12.75">
      <c r="D257" s="47"/>
    </row>
    <row r="258" ht="12.75">
      <c r="D258" s="47"/>
    </row>
    <row r="259" ht="12.75">
      <c r="D259" s="47"/>
    </row>
    <row r="260" ht="12.75">
      <c r="D260" s="47"/>
    </row>
    <row r="261" ht="12.75">
      <c r="D261" s="47"/>
    </row>
    <row r="262" ht="12.75">
      <c r="D262" s="47"/>
    </row>
    <row r="263" ht="12.75">
      <c r="D263" s="47"/>
    </row>
    <row r="264" ht="12.75">
      <c r="D264" s="47"/>
    </row>
    <row r="265" ht="12.75">
      <c r="D265" s="47"/>
    </row>
    <row r="266" ht="12.75">
      <c r="D266" s="47"/>
    </row>
    <row r="267" ht="12.75">
      <c r="D267" s="47"/>
    </row>
    <row r="268" ht="12.75">
      <c r="D268" s="47"/>
    </row>
    <row r="269" ht="12.75">
      <c r="D269" s="47"/>
    </row>
    <row r="270" ht="12.75">
      <c r="D270" s="47"/>
    </row>
    <row r="271" ht="12.75">
      <c r="D271" s="47"/>
    </row>
    <row r="272" ht="12.75">
      <c r="D272" s="47"/>
    </row>
  </sheetData>
  <sheetProtection/>
  <mergeCells count="8">
    <mergeCell ref="C9:D9"/>
    <mergeCell ref="F9:G9"/>
    <mergeCell ref="A1:G1"/>
    <mergeCell ref="A3:G3"/>
    <mergeCell ref="A4:G4"/>
    <mergeCell ref="A6:G6"/>
    <mergeCell ref="A2:G2"/>
    <mergeCell ref="A5:G5"/>
  </mergeCells>
  <printOptions/>
  <pageMargins left="0.5" right="0" top="0.5" bottom="0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I53" sqref="I53"/>
    </sheetView>
  </sheetViews>
  <sheetFormatPr defaultColWidth="9.140625" defaultRowHeight="12.75"/>
  <cols>
    <col min="1" max="1" width="0.71875" style="42" customWidth="1"/>
    <col min="2" max="2" width="3.7109375" style="42" customWidth="1"/>
    <col min="3" max="3" width="4.57421875" style="42" customWidth="1"/>
    <col min="4" max="4" width="8.00390625" style="42" customWidth="1"/>
    <col min="5" max="5" width="33.7109375" style="42" customWidth="1"/>
    <col min="6" max="7" width="0.85546875" style="42" customWidth="1"/>
    <col min="8" max="8" width="1.28515625" style="42" customWidth="1"/>
    <col min="9" max="9" width="19.140625" style="56" customWidth="1"/>
    <col min="10" max="10" width="4.421875" style="42" customWidth="1"/>
    <col min="11" max="11" width="18.7109375" style="42" customWidth="1"/>
    <col min="12" max="12" width="2.140625" style="42" customWidth="1"/>
    <col min="13" max="16384" width="9.140625" style="42" customWidth="1"/>
  </cols>
  <sheetData>
    <row r="1" spans="1:11" ht="15.75">
      <c r="A1" s="114" t="s">
        <v>154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2.75">
      <c r="B2" s="120" t="s">
        <v>18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2.75">
      <c r="A3" s="121" t="s">
        <v>189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="44" customFormat="1" ht="12.75">
      <c r="I5" s="45" t="s">
        <v>15</v>
      </c>
    </row>
    <row r="6" spans="9:11" s="44" customFormat="1" ht="12.75" customHeight="1">
      <c r="I6" s="68" t="s">
        <v>143</v>
      </c>
      <c r="J6" s="47"/>
      <c r="K6" s="69" t="s">
        <v>144</v>
      </c>
    </row>
    <row r="7" spans="9:11" s="44" customFormat="1" ht="12.75">
      <c r="I7" s="109" t="s">
        <v>186</v>
      </c>
      <c r="J7" s="47"/>
      <c r="K7" s="69" t="s">
        <v>158</v>
      </c>
    </row>
    <row r="8" spans="9:11" s="44" customFormat="1" ht="12.75">
      <c r="I8" s="70" t="s">
        <v>28</v>
      </c>
      <c r="J8" s="47"/>
      <c r="K8" s="70" t="s">
        <v>28</v>
      </c>
    </row>
    <row r="9" spans="2:9" s="44" customFormat="1" ht="12.75">
      <c r="B9" s="46" t="s">
        <v>29</v>
      </c>
      <c r="I9" s="17"/>
    </row>
    <row r="10" spans="2:11" s="44" customFormat="1" ht="12.75">
      <c r="B10" s="44" t="s">
        <v>112</v>
      </c>
      <c r="G10" s="17"/>
      <c r="H10" s="17"/>
      <c r="I10" s="17">
        <v>8938</v>
      </c>
      <c r="K10" s="88">
        <v>9375</v>
      </c>
    </row>
    <row r="11" spans="2:11" s="44" customFormat="1" ht="12.75" hidden="1">
      <c r="B11" s="44" t="s">
        <v>30</v>
      </c>
      <c r="G11" s="17"/>
      <c r="H11" s="17"/>
      <c r="I11" s="17">
        <v>0</v>
      </c>
      <c r="K11" s="47">
        <v>0</v>
      </c>
    </row>
    <row r="12" spans="2:11" s="44" customFormat="1" ht="12.75" hidden="1">
      <c r="B12" s="44" t="s">
        <v>31</v>
      </c>
      <c r="G12" s="17"/>
      <c r="H12" s="17"/>
      <c r="I12" s="17">
        <v>0</v>
      </c>
      <c r="K12" s="89">
        <v>0</v>
      </c>
    </row>
    <row r="13" spans="2:11" s="44" customFormat="1" ht="12.75">
      <c r="B13" s="44" t="s">
        <v>32</v>
      </c>
      <c r="G13" s="17"/>
      <c r="H13" s="17"/>
      <c r="I13" s="17">
        <f>1216-1</f>
        <v>1215</v>
      </c>
      <c r="K13" s="47">
        <v>842</v>
      </c>
    </row>
    <row r="14" spans="2:11" s="44" customFormat="1" ht="12.75" customHeight="1" hidden="1">
      <c r="B14" s="44" t="s">
        <v>139</v>
      </c>
      <c r="G14" s="17"/>
      <c r="H14" s="17"/>
      <c r="I14" s="17">
        <v>0</v>
      </c>
      <c r="K14" s="17">
        <v>0</v>
      </c>
    </row>
    <row r="15" spans="2:11" s="44" customFormat="1" ht="12.75">
      <c r="B15" s="44" t="s">
        <v>140</v>
      </c>
      <c r="G15" s="17"/>
      <c r="H15" s="17"/>
      <c r="I15" s="17">
        <v>218</v>
      </c>
      <c r="K15" s="47">
        <v>217</v>
      </c>
    </row>
    <row r="16" spans="7:11" s="44" customFormat="1" ht="12.75">
      <c r="G16" s="17"/>
      <c r="H16" s="17"/>
      <c r="I16" s="48">
        <f>SUM(I10:I15)</f>
        <v>10371</v>
      </c>
      <c r="K16" s="48">
        <f>SUM(K10:K15)</f>
        <v>10434</v>
      </c>
    </row>
    <row r="17" spans="7:9" s="44" customFormat="1" ht="12.75">
      <c r="G17" s="17"/>
      <c r="H17" s="17"/>
      <c r="I17" s="17"/>
    </row>
    <row r="18" spans="2:9" s="44" customFormat="1" ht="12.75">
      <c r="B18" s="46" t="s">
        <v>33</v>
      </c>
      <c r="G18" s="17"/>
      <c r="H18" s="17"/>
      <c r="I18" s="17"/>
    </row>
    <row r="19" spans="2:11" s="44" customFormat="1" ht="12.75">
      <c r="B19" s="44" t="s">
        <v>34</v>
      </c>
      <c r="G19" s="6"/>
      <c r="H19" s="6"/>
      <c r="I19" s="49">
        <v>5809</v>
      </c>
      <c r="K19" s="90">
        <v>5338</v>
      </c>
    </row>
    <row r="20" spans="2:11" s="44" customFormat="1" ht="12.75">
      <c r="B20" s="44" t="s">
        <v>113</v>
      </c>
      <c r="G20" s="6"/>
      <c r="H20" s="6"/>
      <c r="I20" s="18">
        <v>9815</v>
      </c>
      <c r="K20" s="91">
        <v>13572</v>
      </c>
    </row>
    <row r="21" spans="2:11" s="44" customFormat="1" ht="12.75">
      <c r="B21" s="44" t="s">
        <v>161</v>
      </c>
      <c r="G21" s="6"/>
      <c r="H21" s="6"/>
      <c r="I21" s="18">
        <v>4456</v>
      </c>
      <c r="K21" s="91">
        <v>1004</v>
      </c>
    </row>
    <row r="22" spans="2:11" s="44" customFormat="1" ht="12.75">
      <c r="B22" s="44" t="s">
        <v>116</v>
      </c>
      <c r="G22" s="6"/>
      <c r="H22" s="6"/>
      <c r="I22" s="18">
        <f>1216+181</f>
        <v>1397</v>
      </c>
      <c r="K22" s="91">
        <v>1234</v>
      </c>
    </row>
    <row r="23" spans="2:11" s="44" customFormat="1" ht="12.75" hidden="1">
      <c r="B23" s="44" t="s">
        <v>35</v>
      </c>
      <c r="G23" s="6"/>
      <c r="H23" s="6"/>
      <c r="I23" s="18">
        <v>0</v>
      </c>
      <c r="K23" s="91">
        <v>0</v>
      </c>
    </row>
    <row r="24" spans="2:11" s="44" customFormat="1" ht="12.75" hidden="1">
      <c r="B24" s="44" t="s">
        <v>36</v>
      </c>
      <c r="G24" s="6"/>
      <c r="H24" s="6"/>
      <c r="I24" s="18">
        <v>0</v>
      </c>
      <c r="K24" s="91">
        <v>0</v>
      </c>
    </row>
    <row r="25" spans="2:11" s="44" customFormat="1" ht="12.75" hidden="1">
      <c r="B25" s="44" t="s">
        <v>37</v>
      </c>
      <c r="G25" s="6"/>
      <c r="H25" s="6"/>
      <c r="I25" s="18">
        <v>0</v>
      </c>
      <c r="K25" s="91">
        <v>0</v>
      </c>
    </row>
    <row r="26" spans="2:11" s="44" customFormat="1" ht="12.75">
      <c r="B26" s="44" t="s">
        <v>38</v>
      </c>
      <c r="G26" s="6"/>
      <c r="H26" s="6"/>
      <c r="I26" s="18">
        <v>0</v>
      </c>
      <c r="K26" s="91">
        <v>131</v>
      </c>
    </row>
    <row r="27" spans="2:11" s="44" customFormat="1" ht="12.75" customHeight="1" hidden="1">
      <c r="B27" s="44" t="s">
        <v>39</v>
      </c>
      <c r="G27" s="17"/>
      <c r="H27" s="17"/>
      <c r="I27" s="18">
        <v>0</v>
      </c>
      <c r="K27" s="91">
        <v>0</v>
      </c>
    </row>
    <row r="28" spans="2:11" s="44" customFormat="1" ht="12.75">
      <c r="B28" s="44" t="s">
        <v>40</v>
      </c>
      <c r="G28" s="6"/>
      <c r="H28" s="6"/>
      <c r="I28" s="18">
        <v>3900</v>
      </c>
      <c r="K28" s="91">
        <v>3900</v>
      </c>
    </row>
    <row r="29" spans="2:11" s="44" customFormat="1" ht="12.75">
      <c r="B29" s="44" t="s">
        <v>41</v>
      </c>
      <c r="G29" s="6"/>
      <c r="H29" s="6"/>
      <c r="I29" s="18">
        <v>439</v>
      </c>
      <c r="K29" s="92">
        <v>1181</v>
      </c>
    </row>
    <row r="30" spans="7:11" s="44" customFormat="1" ht="12.75">
      <c r="G30" s="6"/>
      <c r="H30" s="6"/>
      <c r="I30" s="50">
        <f>SUM(I19:I29)</f>
        <v>25816</v>
      </c>
      <c r="K30" s="50">
        <f>SUM(K19:K29)</f>
        <v>26360</v>
      </c>
    </row>
    <row r="31" spans="7:11" s="44" customFormat="1" ht="9" customHeight="1">
      <c r="G31" s="6"/>
      <c r="H31" s="6"/>
      <c r="I31" s="18"/>
      <c r="K31" s="93"/>
    </row>
    <row r="32" spans="2:11" s="44" customFormat="1" ht="12.75">
      <c r="B32" s="30" t="s">
        <v>55</v>
      </c>
      <c r="G32" s="6"/>
      <c r="H32" s="6"/>
      <c r="I32" s="18"/>
      <c r="K32" s="93"/>
    </row>
    <row r="33" spans="2:11" s="44" customFormat="1" ht="12.75">
      <c r="B33" s="44" t="s">
        <v>114</v>
      </c>
      <c r="G33" s="6"/>
      <c r="H33" s="6"/>
      <c r="I33" s="18">
        <v>7572</v>
      </c>
      <c r="K33" s="91">
        <v>6092</v>
      </c>
    </row>
    <row r="34" spans="2:11" s="44" customFormat="1" ht="12.75">
      <c r="B34" s="44" t="s">
        <v>115</v>
      </c>
      <c r="G34" s="6"/>
      <c r="H34" s="6"/>
      <c r="I34" s="18">
        <v>176</v>
      </c>
      <c r="K34" s="91">
        <v>307</v>
      </c>
    </row>
    <row r="35" spans="2:11" s="44" customFormat="1" ht="12.75" hidden="1">
      <c r="B35" s="44" t="s">
        <v>43</v>
      </c>
      <c r="G35" s="6"/>
      <c r="H35" s="6"/>
      <c r="I35" s="18">
        <v>0</v>
      </c>
      <c r="K35" s="91">
        <v>0</v>
      </c>
    </row>
    <row r="36" spans="2:11" s="44" customFormat="1" ht="12.75">
      <c r="B36" s="44" t="s">
        <v>117</v>
      </c>
      <c r="I36" s="18">
        <v>148</v>
      </c>
      <c r="K36" s="91">
        <v>332</v>
      </c>
    </row>
    <row r="37" spans="2:11" s="44" customFormat="1" ht="12.75">
      <c r="B37" s="51" t="s">
        <v>170</v>
      </c>
      <c r="I37" s="18">
        <v>3498</v>
      </c>
      <c r="K37" s="91">
        <v>3029</v>
      </c>
    </row>
    <row r="38" spans="2:11" s="44" customFormat="1" ht="12.75">
      <c r="B38" s="44" t="s">
        <v>171</v>
      </c>
      <c r="F38" s="52"/>
      <c r="I38" s="18">
        <v>2339</v>
      </c>
      <c r="K38" s="91">
        <f>6840-K37</f>
        <v>3811</v>
      </c>
    </row>
    <row r="39" spans="1:11" s="44" customFormat="1" ht="12.75">
      <c r="A39" s="44" t="s">
        <v>15</v>
      </c>
      <c r="F39" s="52"/>
      <c r="G39" s="6"/>
      <c r="H39" s="6"/>
      <c r="I39" s="50">
        <f>SUM(I33:I38)</f>
        <v>13733</v>
      </c>
      <c r="K39" s="50">
        <f>SUM(K33:K38)</f>
        <v>13571</v>
      </c>
    </row>
    <row r="40" spans="5:11" s="44" customFormat="1" ht="9" customHeight="1">
      <c r="E40" s="52"/>
      <c r="F40" s="52"/>
      <c r="G40" s="6"/>
      <c r="H40" s="6"/>
      <c r="I40" s="17"/>
      <c r="K40" s="94"/>
    </row>
    <row r="41" spans="2:11" s="44" customFormat="1" ht="12.75">
      <c r="B41" s="30" t="s">
        <v>44</v>
      </c>
      <c r="E41" s="52"/>
      <c r="F41" s="52"/>
      <c r="G41" s="6"/>
      <c r="H41" s="6"/>
      <c r="I41" s="17">
        <f>+I30-I39</f>
        <v>12083</v>
      </c>
      <c r="K41" s="17">
        <f>+K30-K39</f>
        <v>12789</v>
      </c>
    </row>
    <row r="42" spans="5:11" s="44" customFormat="1" ht="12.75" customHeight="1">
      <c r="E42" s="52"/>
      <c r="F42" s="52"/>
      <c r="G42" s="6"/>
      <c r="H42" s="6"/>
      <c r="I42" s="17"/>
      <c r="K42" s="94"/>
    </row>
    <row r="43" spans="2:11" s="44" customFormat="1" ht="12.75">
      <c r="B43" s="30" t="s">
        <v>56</v>
      </c>
      <c r="E43" s="52"/>
      <c r="F43" s="52"/>
      <c r="G43" s="6"/>
      <c r="H43" s="6"/>
      <c r="I43" s="17"/>
      <c r="K43" s="94"/>
    </row>
    <row r="44" spans="3:11" s="44" customFormat="1" ht="12.75">
      <c r="C44" s="44" t="s">
        <v>108</v>
      </c>
      <c r="D44" s="30"/>
      <c r="E44" s="52"/>
      <c r="F44" s="52"/>
      <c r="G44" s="6"/>
      <c r="H44" s="6"/>
      <c r="I44" s="49">
        <v>4871</v>
      </c>
      <c r="K44" s="90">
        <v>5234</v>
      </c>
    </row>
    <row r="45" spans="3:11" s="44" customFormat="1" ht="12.75">
      <c r="C45" s="44" t="s">
        <v>45</v>
      </c>
      <c r="D45" s="30"/>
      <c r="E45" s="52"/>
      <c r="F45" s="52"/>
      <c r="G45" s="6"/>
      <c r="H45" s="6"/>
      <c r="I45" s="53">
        <v>4</v>
      </c>
      <c r="K45" s="92">
        <v>2</v>
      </c>
    </row>
    <row r="46" spans="4:11" s="44" customFormat="1" ht="12.75">
      <c r="D46" s="30"/>
      <c r="E46" s="52"/>
      <c r="F46" s="52"/>
      <c r="G46" s="6"/>
      <c r="H46" s="6"/>
      <c r="I46" s="17">
        <f>-SUM(I44:I45)</f>
        <v>-4875</v>
      </c>
      <c r="K46" s="17">
        <f>-SUM(K44:K45)</f>
        <v>-5236</v>
      </c>
    </row>
    <row r="47" spans="5:11" s="44" customFormat="1" ht="13.5" thickBot="1">
      <c r="E47" s="52"/>
      <c r="F47" s="52"/>
      <c r="G47" s="6"/>
      <c r="H47" s="6"/>
      <c r="I47" s="7">
        <f>+I16+I41+I46</f>
        <v>17579</v>
      </c>
      <c r="K47" s="7">
        <f>+K16+K41+K46</f>
        <v>17987</v>
      </c>
    </row>
    <row r="48" spans="5:11" s="44" customFormat="1" ht="12.75">
      <c r="E48" s="52"/>
      <c r="F48" s="52"/>
      <c r="G48" s="17"/>
      <c r="H48" s="17"/>
      <c r="I48" s="17"/>
      <c r="K48" s="94"/>
    </row>
    <row r="49" spans="2:11" s="44" customFormat="1" ht="12.75">
      <c r="B49" s="30" t="s">
        <v>46</v>
      </c>
      <c r="G49" s="17"/>
      <c r="H49" s="17"/>
      <c r="I49" s="17"/>
      <c r="K49" s="94"/>
    </row>
    <row r="50" spans="2:11" s="44" customFormat="1" ht="12.75">
      <c r="B50" s="44" t="s">
        <v>47</v>
      </c>
      <c r="G50" s="6"/>
      <c r="H50" s="6"/>
      <c r="I50" s="17">
        <v>10778</v>
      </c>
      <c r="K50" s="95">
        <v>9798</v>
      </c>
    </row>
    <row r="51" spans="2:11" s="44" customFormat="1" ht="12.75" hidden="1">
      <c r="B51" s="44" t="s">
        <v>48</v>
      </c>
      <c r="G51" s="6"/>
      <c r="H51" s="6"/>
      <c r="I51" s="17" t="e">
        <f>SUM(#REF!)+#REF!-#REF!</f>
        <v>#REF!</v>
      </c>
      <c r="K51" s="95" t="s">
        <v>19</v>
      </c>
    </row>
    <row r="52" spans="2:11" s="44" customFormat="1" ht="12.75">
      <c r="B52" s="44" t="s">
        <v>49</v>
      </c>
      <c r="G52" s="6"/>
      <c r="H52" s="6"/>
      <c r="I52" s="17">
        <v>8187</v>
      </c>
      <c r="K52" s="95">
        <v>7398</v>
      </c>
    </row>
    <row r="53" spans="2:11" s="44" customFormat="1" ht="12.75">
      <c r="B53" s="44" t="s">
        <v>172</v>
      </c>
      <c r="G53" s="6"/>
      <c r="H53" s="6"/>
      <c r="I53" s="17">
        <f>-1385-1</f>
        <v>-1386</v>
      </c>
      <c r="K53" s="95">
        <v>791</v>
      </c>
    </row>
    <row r="54" spans="2:11" s="44" customFormat="1" ht="12.75" hidden="1">
      <c r="B54" s="44" t="s">
        <v>50</v>
      </c>
      <c r="G54" s="6"/>
      <c r="H54" s="6"/>
      <c r="I54" s="17">
        <v>0</v>
      </c>
      <c r="K54" s="94">
        <v>0</v>
      </c>
    </row>
    <row r="55" spans="2:11" s="44" customFormat="1" ht="12.75" hidden="1">
      <c r="B55" s="44" t="s">
        <v>51</v>
      </c>
      <c r="G55" s="6"/>
      <c r="H55" s="6"/>
      <c r="I55" s="17">
        <v>0</v>
      </c>
      <c r="K55" s="94">
        <v>0</v>
      </c>
    </row>
    <row r="56" spans="2:11" s="44" customFormat="1" ht="12.75" hidden="1">
      <c r="B56" s="44" t="s">
        <v>52</v>
      </c>
      <c r="G56" s="6"/>
      <c r="H56" s="6"/>
      <c r="I56" s="17" t="e">
        <f>SUM(#REF!)+#REF!-#REF!</f>
        <v>#REF!</v>
      </c>
      <c r="K56" s="94" t="e">
        <f>SUM(#REF!)+#REF!-#REF!</f>
        <v>#REF!</v>
      </c>
    </row>
    <row r="57" spans="2:11" s="44" customFormat="1" ht="13.5" thickBot="1">
      <c r="B57" s="30" t="s">
        <v>53</v>
      </c>
      <c r="G57" s="6"/>
      <c r="H57" s="6"/>
      <c r="I57" s="7">
        <f>I50+I52+I53</f>
        <v>17579</v>
      </c>
      <c r="K57" s="7">
        <f>K50+K52+K53</f>
        <v>17987</v>
      </c>
    </row>
    <row r="58" spans="7:11" s="44" customFormat="1" ht="12.75">
      <c r="G58" s="6"/>
      <c r="H58" s="6"/>
      <c r="I58" s="6" t="s">
        <v>15</v>
      </c>
      <c r="K58" s="96" t="s">
        <v>15</v>
      </c>
    </row>
    <row r="59" spans="7:11" s="44" customFormat="1" ht="12.75">
      <c r="G59" s="6"/>
      <c r="H59" s="6"/>
      <c r="I59" s="6"/>
      <c r="K59" s="96"/>
    </row>
    <row r="60" spans="7:11" s="44" customFormat="1" ht="12.75" hidden="1">
      <c r="G60" s="6"/>
      <c r="H60" s="6"/>
      <c r="I60" s="6">
        <f>+I53</f>
        <v>-1386</v>
      </c>
      <c r="K60" s="96">
        <f>+K53</f>
        <v>791</v>
      </c>
    </row>
    <row r="61" spans="7:11" s="44" customFormat="1" ht="12.75" hidden="1">
      <c r="G61" s="6"/>
      <c r="H61" s="6"/>
      <c r="I61" s="6">
        <v>2609204</v>
      </c>
      <c r="K61" s="96">
        <v>2609204</v>
      </c>
    </row>
    <row r="62" spans="9:11" s="44" customFormat="1" ht="12.75" hidden="1">
      <c r="I62" s="17">
        <f>+I60-I61</f>
        <v>-2610590</v>
      </c>
      <c r="K62" s="94">
        <f>+K60-K61</f>
        <v>-2608413</v>
      </c>
    </row>
    <row r="63" spans="9:11" s="44" customFormat="1" ht="12.75" hidden="1">
      <c r="I63" s="17"/>
      <c r="K63" s="94"/>
    </row>
    <row r="64" spans="9:11" s="44" customFormat="1" ht="12.75" hidden="1">
      <c r="I64" s="17"/>
      <c r="K64" s="94"/>
    </row>
    <row r="65" spans="9:11" s="44" customFormat="1" ht="12.75" hidden="1">
      <c r="I65" s="17"/>
      <c r="K65" s="94"/>
    </row>
    <row r="66" spans="2:11" s="44" customFormat="1" ht="13.5" thickBot="1">
      <c r="B66" s="44" t="s">
        <v>107</v>
      </c>
      <c r="G66" s="44" t="s">
        <v>102</v>
      </c>
      <c r="I66" s="54">
        <f>(I57)/(I50*10)*100</f>
        <v>16.310076080905546</v>
      </c>
      <c r="K66" s="54">
        <f>(K57)/(K50*10)*100</f>
        <v>18.35782812818943</v>
      </c>
    </row>
    <row r="67" s="44" customFormat="1" ht="12.75">
      <c r="I67" s="55"/>
    </row>
    <row r="68" spans="2:9" s="44" customFormat="1" ht="12.75">
      <c r="B68" s="44" t="s">
        <v>54</v>
      </c>
      <c r="I68" s="17"/>
    </row>
    <row r="69" s="44" customFormat="1" ht="12.75">
      <c r="I69" s="17"/>
    </row>
    <row r="70" s="29" customFormat="1" ht="12.75">
      <c r="B70" s="29" t="s">
        <v>110</v>
      </c>
    </row>
    <row r="71" spans="1:2" s="29" customFormat="1" ht="12.75">
      <c r="A71" s="42"/>
      <c r="B71" s="19" t="s">
        <v>179</v>
      </c>
    </row>
    <row r="72" spans="2:9" s="44" customFormat="1" ht="12.75">
      <c r="B72" s="44" t="s">
        <v>155</v>
      </c>
      <c r="I72" s="17"/>
    </row>
    <row r="73" s="44" customFormat="1" ht="12.75">
      <c r="I73" s="17"/>
    </row>
    <row r="74" s="44" customFormat="1" ht="12.75">
      <c r="I74" s="17"/>
    </row>
    <row r="75" s="44" customFormat="1" ht="12.75">
      <c r="I75" s="17"/>
    </row>
    <row r="76" s="44" customFormat="1" ht="12.75">
      <c r="I76" s="17"/>
    </row>
    <row r="77" s="44" customFormat="1" ht="12.75">
      <c r="I77" s="17"/>
    </row>
    <row r="78" s="44" customFormat="1" ht="12.75">
      <c r="I78" s="17"/>
    </row>
    <row r="79" s="44" customFormat="1" ht="12.75">
      <c r="I79" s="17"/>
    </row>
    <row r="80" s="44" customFormat="1" ht="12.75">
      <c r="I80" s="17"/>
    </row>
    <row r="81" s="44" customFormat="1" ht="12.75">
      <c r="I81" s="17"/>
    </row>
    <row r="82" s="44" customFormat="1" ht="12.75">
      <c r="I82" s="17"/>
    </row>
  </sheetData>
  <sheetProtection/>
  <mergeCells count="3">
    <mergeCell ref="A1:K1"/>
    <mergeCell ref="B2:K2"/>
    <mergeCell ref="A3:K3"/>
  </mergeCells>
  <printOptions/>
  <pageMargins left="0.69" right="0" top="0.75" bottom="0" header="0.5" footer="0.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336"/>
  <sheetViews>
    <sheetView zoomScalePageLayoutView="0" workbookViewId="0" topLeftCell="A59">
      <selection activeCell="C58" sqref="C58:L58"/>
    </sheetView>
  </sheetViews>
  <sheetFormatPr defaultColWidth="1.7109375" defaultRowHeight="12.75"/>
  <cols>
    <col min="1" max="14" width="1.7109375" style="42" customWidth="1"/>
    <col min="15" max="15" width="2.00390625" style="42" customWidth="1"/>
    <col min="16" max="21" width="1.7109375" style="42" customWidth="1"/>
    <col min="22" max="22" width="12.140625" style="42" customWidth="1"/>
    <col min="23" max="23" width="11.8515625" style="42" customWidth="1"/>
    <col min="24" max="24" width="14.00390625" style="56" customWidth="1"/>
    <col min="25" max="26" width="14.8515625" style="56" customWidth="1"/>
    <col min="27" max="85" width="1.7109375" style="56" customWidth="1"/>
    <col min="86" max="16384" width="1.7109375" style="42" customWidth="1"/>
  </cols>
  <sheetData>
    <row r="1" spans="1:33" ht="20.25" customHeight="1">
      <c r="A1" s="114" t="s">
        <v>154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57"/>
      <c r="AA1" s="57"/>
      <c r="AB1" s="57"/>
      <c r="AC1" s="57"/>
      <c r="AD1" s="57"/>
      <c r="AE1" s="57"/>
      <c r="AF1" s="57"/>
      <c r="AG1" s="56" t="s">
        <v>160</v>
      </c>
    </row>
    <row r="2" spans="1:32" ht="12.7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58"/>
      <c r="AA2" s="58"/>
      <c r="AB2" s="58"/>
      <c r="AC2" s="58"/>
      <c r="AD2" s="58"/>
      <c r="AE2" s="58"/>
      <c r="AF2" s="58"/>
    </row>
    <row r="3" spans="1:85" s="61" customFormat="1" ht="1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59"/>
      <c r="AA3" s="59"/>
      <c r="AB3" s="59"/>
      <c r="AC3" s="59"/>
      <c r="AD3" s="59"/>
      <c r="AE3" s="59"/>
      <c r="AF3" s="59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</row>
    <row r="4" spans="1:85" s="61" customFormat="1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</row>
    <row r="5" spans="1:32" ht="12.75">
      <c r="A5" s="123" t="s">
        <v>142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63"/>
      <c r="AA5" s="63"/>
      <c r="AB5" s="63"/>
      <c r="AC5" s="63"/>
      <c r="AD5" s="63"/>
      <c r="AE5" s="63"/>
      <c r="AF5" s="63"/>
    </row>
    <row r="6" spans="1:85" s="44" customFormat="1" ht="12.75">
      <c r="A6" s="122" t="s">
        <v>151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64"/>
      <c r="AA6" s="64"/>
      <c r="AB6" s="64"/>
      <c r="AC6" s="64"/>
      <c r="AD6" s="64"/>
      <c r="AE6" s="64"/>
      <c r="AF6" s="64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</row>
    <row r="7" spans="1:85" s="44" customFormat="1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79"/>
      <c r="Y7" s="79"/>
      <c r="Z7" s="62"/>
      <c r="AA7" s="62"/>
      <c r="AB7" s="62"/>
      <c r="AC7" s="62"/>
      <c r="AD7" s="62"/>
      <c r="AE7" s="62"/>
      <c r="AF7" s="62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</row>
    <row r="8" spans="24:85" s="44" customFormat="1" ht="12.75" customHeight="1">
      <c r="X8" s="45" t="s">
        <v>78</v>
      </c>
      <c r="Y8" s="45" t="s">
        <v>5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</row>
    <row r="9" spans="24:85" s="44" customFormat="1" ht="12.75">
      <c r="X9" s="45" t="s">
        <v>4</v>
      </c>
      <c r="Y9" s="45" t="s">
        <v>7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</row>
    <row r="10" spans="24:85" s="44" customFormat="1" ht="12.75" customHeight="1">
      <c r="X10" s="45" t="s">
        <v>79</v>
      </c>
      <c r="Y10" s="45" t="s">
        <v>79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</row>
    <row r="11" spans="24:85" s="44" customFormat="1" ht="12.75" customHeight="1">
      <c r="X11" s="100" t="s">
        <v>186</v>
      </c>
      <c r="Y11" s="100" t="s">
        <v>187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</row>
    <row r="12" spans="24:85" s="44" customFormat="1" ht="12.75">
      <c r="X12" s="45" t="s">
        <v>80</v>
      </c>
      <c r="Y12" s="45" t="s">
        <v>80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</row>
    <row r="13" spans="2:85" s="44" customFormat="1" ht="12.75">
      <c r="B13" s="30" t="s">
        <v>57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</row>
    <row r="14" spans="2:85" s="44" customFormat="1" ht="12.75">
      <c r="B14" s="51" t="s">
        <v>168</v>
      </c>
      <c r="X14" s="17">
        <v>-2419</v>
      </c>
      <c r="Y14" s="95">
        <v>-3393</v>
      </c>
      <c r="Z14" s="17" t="s">
        <v>15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</row>
    <row r="15" spans="2:85" s="44" customFormat="1" ht="12.75">
      <c r="B15" s="44" t="s">
        <v>58</v>
      </c>
      <c r="X15" s="17"/>
      <c r="Y15" s="9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</row>
    <row r="16" spans="3:85" s="44" customFormat="1" ht="12.75">
      <c r="C16" s="44" t="s">
        <v>20</v>
      </c>
      <c r="X16" s="17">
        <f>168+389</f>
        <v>557</v>
      </c>
      <c r="Y16" s="17">
        <v>511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</row>
    <row r="17" spans="3:85" s="44" customFormat="1" ht="12.75" hidden="1">
      <c r="C17" s="44" t="s">
        <v>162</v>
      </c>
      <c r="X17" s="17">
        <v>0</v>
      </c>
      <c r="Y17" s="95">
        <v>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</row>
    <row r="18" spans="3:85" s="44" customFormat="1" ht="12.75" hidden="1">
      <c r="C18" s="44" t="s">
        <v>59</v>
      </c>
      <c r="X18" s="28">
        <v>0</v>
      </c>
      <c r="Y18" s="28">
        <v>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</row>
    <row r="19" spans="3:85" s="44" customFormat="1" ht="12.75">
      <c r="C19" s="44" t="s">
        <v>60</v>
      </c>
      <c r="V19" s="44" t="s">
        <v>15</v>
      </c>
      <c r="X19" s="17">
        <v>-126</v>
      </c>
      <c r="Y19" s="17">
        <v>-125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</row>
    <row r="20" spans="3:85" s="44" customFormat="1" ht="12.75">
      <c r="C20" s="44" t="s">
        <v>62</v>
      </c>
      <c r="X20" s="17">
        <v>519</v>
      </c>
      <c r="Y20" s="17">
        <v>429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</row>
    <row r="21" spans="3:85" s="44" customFormat="1" ht="12.75">
      <c r="C21" s="51" t="s">
        <v>182</v>
      </c>
      <c r="X21" s="17">
        <v>6</v>
      </c>
      <c r="Y21" s="17">
        <v>-60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</row>
    <row r="22" spans="3:85" s="44" customFormat="1" ht="12.75">
      <c r="C22" s="44" t="s">
        <v>105</v>
      </c>
      <c r="X22" s="17">
        <v>0</v>
      </c>
      <c r="Y22" s="95">
        <v>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</row>
    <row r="23" spans="3:85" s="44" customFormat="1" ht="12.75">
      <c r="C23" s="51" t="s">
        <v>106</v>
      </c>
      <c r="X23" s="17">
        <v>180</v>
      </c>
      <c r="Y23" s="95">
        <v>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</row>
    <row r="24" spans="3:85" s="44" customFormat="1" ht="12.75" hidden="1">
      <c r="C24" s="67" t="s">
        <v>145</v>
      </c>
      <c r="X24" s="17"/>
      <c r="Y24" s="95">
        <v>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</row>
    <row r="25" spans="3:85" s="44" customFormat="1" ht="12.75">
      <c r="C25" s="67" t="s">
        <v>61</v>
      </c>
      <c r="X25" s="17">
        <v>-3</v>
      </c>
      <c r="Y25" s="95">
        <v>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</row>
    <row r="26" spans="3:85" s="44" customFormat="1" ht="12.75">
      <c r="C26" s="44" t="s">
        <v>63</v>
      </c>
      <c r="X26" s="21">
        <v>0</v>
      </c>
      <c r="Y26" s="95">
        <v>15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</row>
    <row r="27" spans="2:85" s="44" customFormat="1" ht="12.75">
      <c r="B27" s="51" t="s">
        <v>181</v>
      </c>
      <c r="X27" s="17">
        <f>SUM(X14:X26)</f>
        <v>-1286</v>
      </c>
      <c r="Y27" s="48">
        <f>SUM(Y14:Y26)</f>
        <v>-2623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</row>
    <row r="28" spans="24:85" s="44" customFormat="1" ht="12.75"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spans="3:85" s="44" customFormat="1" ht="12.75">
      <c r="C29" s="44" t="s">
        <v>183</v>
      </c>
      <c r="X29" s="17">
        <v>-471</v>
      </c>
      <c r="Y29" s="17">
        <v>-418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</row>
    <row r="30" spans="3:85" s="44" customFormat="1" ht="12.75">
      <c r="C30" s="44" t="s">
        <v>64</v>
      </c>
      <c r="X30" s="17">
        <v>198</v>
      </c>
      <c r="Y30" s="17">
        <v>2191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</row>
    <row r="31" spans="3:85" s="44" customFormat="1" ht="12.75">
      <c r="C31" s="44" t="s">
        <v>65</v>
      </c>
      <c r="X31" s="6">
        <v>1349</v>
      </c>
      <c r="Y31" s="6">
        <v>43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</row>
    <row r="32" spans="3:85" s="44" customFormat="1" ht="12.75" hidden="1">
      <c r="C32" s="44" t="s">
        <v>147</v>
      </c>
      <c r="X32" s="6">
        <v>0</v>
      </c>
      <c r="Y32" s="95">
        <v>0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</row>
    <row r="33" spans="3:85" s="44" customFormat="1" ht="12.75" hidden="1">
      <c r="C33" s="44" t="s">
        <v>42</v>
      </c>
      <c r="X33" s="6">
        <v>0</v>
      </c>
      <c r="Y33" s="95">
        <v>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</row>
    <row r="34" spans="3:85" s="44" customFormat="1" ht="12.75" hidden="1">
      <c r="C34" s="44" t="s">
        <v>157</v>
      </c>
      <c r="X34" s="6">
        <v>0</v>
      </c>
      <c r="Y34" s="95">
        <v>0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</row>
    <row r="35" spans="2:85" s="44" customFormat="1" ht="12.75">
      <c r="B35" s="44" t="s">
        <v>66</v>
      </c>
      <c r="X35" s="48">
        <f>SUM(X27:X34)</f>
        <v>-210</v>
      </c>
      <c r="Y35" s="48">
        <f>SUM(Y27:Y34)</f>
        <v>-807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</row>
    <row r="36" spans="24:85" s="44" customFormat="1" ht="12.75"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</row>
    <row r="37" spans="3:85" s="44" customFormat="1" ht="12.75">
      <c r="C37" s="44" t="s">
        <v>67</v>
      </c>
      <c r="X37" s="17">
        <v>73</v>
      </c>
      <c r="Y37" s="17">
        <v>121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</row>
    <row r="38" spans="3:85" s="44" customFormat="1" ht="12.75">
      <c r="C38" s="51" t="s">
        <v>83</v>
      </c>
      <c r="X38" s="17">
        <v>-519</v>
      </c>
      <c r="Y38" s="17">
        <v>-429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</row>
    <row r="39" spans="3:85" s="44" customFormat="1" ht="12.75" hidden="1">
      <c r="C39" s="44" t="s">
        <v>68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</row>
    <row r="40" spans="3:85" s="44" customFormat="1" ht="12.75" hidden="1">
      <c r="C40" s="44" t="s">
        <v>146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</row>
    <row r="41" spans="3:85" s="44" customFormat="1" ht="12.75">
      <c r="C41" s="44" t="s">
        <v>69</v>
      </c>
      <c r="X41" s="21">
        <v>-362</v>
      </c>
      <c r="Y41" s="21">
        <v>-488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</row>
    <row r="42" spans="2:85" s="44" customFormat="1" ht="12.75">
      <c r="B42" s="44" t="s">
        <v>70</v>
      </c>
      <c r="W42" s="44" t="s">
        <v>102</v>
      </c>
      <c r="X42" s="17">
        <f>SUM(X35:X41)</f>
        <v>-1018</v>
      </c>
      <c r="Y42" s="48">
        <f>SUM(Y35:Y41)</f>
        <v>-1603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</row>
    <row r="43" spans="24:85" s="44" customFormat="1" ht="12.75"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</row>
    <row r="44" spans="2:85" s="44" customFormat="1" ht="12.75">
      <c r="B44" s="30" t="s">
        <v>71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</row>
    <row r="45" spans="3:85" s="44" customFormat="1" ht="12.75">
      <c r="C45" s="44" t="s">
        <v>72</v>
      </c>
      <c r="X45" s="17">
        <v>-146</v>
      </c>
      <c r="Y45" s="17">
        <v>-714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</row>
    <row r="46" spans="3:85" s="44" customFormat="1" ht="12.75">
      <c r="C46" s="51" t="s">
        <v>131</v>
      </c>
      <c r="X46" s="17">
        <v>0</v>
      </c>
      <c r="Y46" s="17">
        <v>-1133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</row>
    <row r="47" spans="3:85" s="44" customFormat="1" ht="12.75" hidden="1">
      <c r="C47" s="44" t="s">
        <v>82</v>
      </c>
      <c r="X47" s="17"/>
      <c r="Y47" s="95">
        <v>0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</row>
    <row r="48" spans="3:85" s="44" customFormat="1" ht="12.75" hidden="1">
      <c r="C48" s="44" t="s">
        <v>73</v>
      </c>
      <c r="X48" s="17">
        <v>0</v>
      </c>
      <c r="Y48" s="17">
        <v>0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</row>
    <row r="49" spans="3:85" s="44" customFormat="1" ht="12.75">
      <c r="C49" s="44" t="s">
        <v>141</v>
      </c>
      <c r="X49" s="17">
        <v>-1</v>
      </c>
      <c r="Y49" s="17">
        <v>-154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</row>
    <row r="50" spans="2:85" s="44" customFormat="1" ht="12.75">
      <c r="B50" s="51" t="s">
        <v>173</v>
      </c>
      <c r="X50" s="65">
        <f>SUM(X45:X49)</f>
        <v>-147</v>
      </c>
      <c r="Y50" s="65">
        <f>SUM(Y45:Y49)</f>
        <v>-2001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</row>
    <row r="51" spans="24:85" s="44" customFormat="1" ht="12.75"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</row>
    <row r="52" spans="2:85" s="44" customFormat="1" ht="12.75">
      <c r="B52" s="30" t="s">
        <v>153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</row>
    <row r="53" spans="3:85" s="44" customFormat="1" ht="12.75">
      <c r="C53" s="44" t="s">
        <v>74</v>
      </c>
      <c r="X53" s="17">
        <v>-241</v>
      </c>
      <c r="Y53" s="17">
        <v>-230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</row>
    <row r="54" spans="3:85" s="44" customFormat="1" ht="12.75">
      <c r="C54" s="51" t="s">
        <v>75</v>
      </c>
      <c r="X54" s="17">
        <v>-134</v>
      </c>
      <c r="Y54" s="17">
        <v>-95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</row>
    <row r="55" spans="3:85" s="44" customFormat="1" ht="12.75">
      <c r="C55" s="44" t="s">
        <v>148</v>
      </c>
      <c r="X55" s="17">
        <v>20</v>
      </c>
      <c r="Y55" s="17">
        <v>169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</row>
    <row r="56" spans="3:85" s="44" customFormat="1" ht="12.75">
      <c r="C56" s="44" t="s">
        <v>149</v>
      </c>
      <c r="X56" s="17">
        <v>-1460</v>
      </c>
      <c r="Y56" s="17">
        <v>528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</row>
    <row r="57" spans="3:85" s="44" customFormat="1" ht="12.75">
      <c r="C57" s="44" t="s">
        <v>190</v>
      </c>
      <c r="X57" s="17">
        <v>-92</v>
      </c>
      <c r="Y57" s="17">
        <v>0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</row>
    <row r="58" spans="3:85" s="44" customFormat="1" ht="12.75">
      <c r="C58" s="44" t="s">
        <v>198</v>
      </c>
      <c r="X58" s="17">
        <v>1861</v>
      </c>
      <c r="Y58" s="95">
        <v>0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</row>
    <row r="59" spans="3:85" s="44" customFormat="1" ht="12.75">
      <c r="C59" s="51" t="s">
        <v>184</v>
      </c>
      <c r="X59" s="65">
        <f>SUM(X53:X58)</f>
        <v>-46</v>
      </c>
      <c r="Y59" s="65">
        <f>SUM(Y53:Y58)</f>
        <v>372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</row>
    <row r="60" spans="24:85" s="44" customFormat="1" ht="12.75"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</row>
    <row r="61" spans="2:85" s="44" customFormat="1" ht="12.75">
      <c r="B61" s="51" t="s">
        <v>175</v>
      </c>
      <c r="X61" s="6">
        <f>+X42+X50+X59</f>
        <v>-1211</v>
      </c>
      <c r="Y61" s="6">
        <f>+Y42+Y50+Y59</f>
        <v>-3232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</row>
    <row r="62" spans="2:85" s="44" customFormat="1" ht="12.75">
      <c r="B62" s="44" t="s">
        <v>76</v>
      </c>
      <c r="X62" s="17">
        <v>-1548</v>
      </c>
      <c r="Y62" s="17">
        <v>609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</row>
    <row r="63" spans="2:85" s="44" customFormat="1" ht="13.5" thickBot="1">
      <c r="B63" s="44" t="s">
        <v>81</v>
      </c>
      <c r="X63" s="7">
        <f>SUM(X61:X62)</f>
        <v>-2759</v>
      </c>
      <c r="Y63" s="7">
        <f>SUM(Y61:Y62)</f>
        <v>-2623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</row>
    <row r="64" spans="24:85" s="44" customFormat="1" ht="12.75"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</row>
    <row r="65" spans="2:85" s="44" customFormat="1" ht="12.75">
      <c r="B65" s="30" t="s">
        <v>77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</row>
    <row r="66" spans="3:85" s="44" customFormat="1" ht="12.75">
      <c r="C66" s="44" t="s">
        <v>40</v>
      </c>
      <c r="X66" s="17">
        <f>3600+300</f>
        <v>3900</v>
      </c>
      <c r="Y66" s="17">
        <v>3974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</row>
    <row r="67" spans="3:85" s="44" customFormat="1" ht="12.75">
      <c r="C67" s="44" t="s">
        <v>129</v>
      </c>
      <c r="F67" s="51" t="s">
        <v>132</v>
      </c>
      <c r="X67" s="21">
        <v>-3600</v>
      </c>
      <c r="Y67" s="21">
        <v>-3674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</row>
    <row r="68" spans="24:85" s="44" customFormat="1" ht="12.75">
      <c r="X68" s="17">
        <f>SUM(X66:X67)</f>
        <v>300</v>
      </c>
      <c r="Y68" s="95">
        <f>SUM(Y66:Y67)</f>
        <v>300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</row>
    <row r="69" spans="3:85" s="44" customFormat="1" ht="12.75">
      <c r="C69" s="44" t="s">
        <v>159</v>
      </c>
      <c r="X69" s="17">
        <v>0</v>
      </c>
      <c r="Y69" s="95">
        <v>0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</row>
    <row r="70" spans="3:85" s="44" customFormat="1" ht="12.75">
      <c r="C70" s="44" t="s">
        <v>41</v>
      </c>
      <c r="X70" s="17">
        <v>439</v>
      </c>
      <c r="Y70" s="17">
        <v>440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</row>
    <row r="71" spans="3:85" s="44" customFormat="1" ht="12.75">
      <c r="C71" s="51" t="s">
        <v>130</v>
      </c>
      <c r="X71" s="17">
        <v>-3498</v>
      </c>
      <c r="Y71" s="17">
        <v>-3363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</row>
    <row r="72" spans="24:85" s="44" customFormat="1" ht="13.5" thickBot="1">
      <c r="X72" s="7">
        <f>SUM(X68:X71)</f>
        <v>-2759</v>
      </c>
      <c r="Y72" s="7">
        <f>SUM(Y68:Y71)</f>
        <v>-2623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</row>
    <row r="73" spans="2:85" s="44" customFormat="1" ht="12.75">
      <c r="B73" s="51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</row>
    <row r="74" spans="2:85" s="44" customFormat="1" ht="12.75">
      <c r="B74" s="6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</row>
    <row r="75" spans="2:85" s="44" customFormat="1" ht="12.75">
      <c r="B75" s="51"/>
      <c r="X75" s="66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</row>
    <row r="76" spans="2:85" s="44" customFormat="1" ht="12.75">
      <c r="B76" s="51"/>
      <c r="C76" s="44" t="s">
        <v>124</v>
      </c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</row>
    <row r="77" spans="2:85" s="44" customFormat="1" ht="12.75">
      <c r="B77" s="51"/>
      <c r="C77" s="51" t="s">
        <v>164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</row>
    <row r="78" spans="3:85" s="44" customFormat="1" ht="12.75">
      <c r="C78" s="51" t="s">
        <v>126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</row>
    <row r="79" spans="24:85" s="44" customFormat="1" ht="12.75"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</row>
    <row r="80" spans="24:85" s="44" customFormat="1" ht="12.75">
      <c r="X80" s="17">
        <f>+X63-X72</f>
        <v>0</v>
      </c>
      <c r="Y80" s="17">
        <f>+Y63-Y72</f>
        <v>0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</row>
    <row r="81" spans="24:85" s="44" customFormat="1" ht="12.75"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</row>
    <row r="82" spans="24:85" s="44" customFormat="1" ht="12.75"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</row>
    <row r="83" spans="24:85" s="44" customFormat="1" ht="12.75"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</row>
    <row r="84" spans="24:85" s="44" customFormat="1" ht="12.75"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</row>
    <row r="85" spans="24:85" s="44" customFormat="1" ht="12.75"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</row>
    <row r="86" spans="24:85" s="44" customFormat="1" ht="12.75"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</row>
    <row r="87" spans="24:85" s="44" customFormat="1" ht="12.75"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</row>
    <row r="88" spans="24:85" s="44" customFormat="1" ht="12.75"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</row>
    <row r="89" spans="24:85" s="44" customFormat="1" ht="12.75"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</row>
    <row r="90" spans="24:85" s="44" customFormat="1" ht="12.75"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</row>
    <row r="91" spans="24:85" s="44" customFormat="1" ht="12.75"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</row>
    <row r="92" spans="24:85" s="44" customFormat="1" ht="12.75"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</row>
    <row r="93" spans="24:85" s="44" customFormat="1" ht="12.75"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</row>
    <row r="94" spans="24:85" s="44" customFormat="1" ht="12.75"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</row>
    <row r="95" spans="24:85" s="44" customFormat="1" ht="12.75"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</row>
    <row r="96" spans="24:85" s="44" customFormat="1" ht="12.75"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</row>
    <row r="97" spans="24:85" s="44" customFormat="1" ht="12.75"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</row>
    <row r="98" spans="24:85" s="44" customFormat="1" ht="12.75"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</row>
    <row r="99" spans="24:85" s="44" customFormat="1" ht="12.75"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</row>
    <row r="100" spans="24:85" s="44" customFormat="1" ht="12.75"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</row>
    <row r="101" spans="24:85" s="44" customFormat="1" ht="12.75"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</row>
    <row r="102" spans="24:85" s="44" customFormat="1" ht="12.75"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</row>
    <row r="103" spans="24:85" s="44" customFormat="1" ht="12.75"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</row>
    <row r="104" spans="24:85" s="44" customFormat="1" ht="12.75"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</row>
    <row r="105" spans="24:85" s="44" customFormat="1" ht="12.75"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</row>
    <row r="106" spans="24:85" s="44" customFormat="1" ht="12.75"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</row>
    <row r="107" spans="24:85" s="44" customFormat="1" ht="12.75"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</row>
    <row r="108" spans="24:85" s="44" customFormat="1" ht="12.75"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</row>
    <row r="109" spans="24:85" s="44" customFormat="1" ht="12.75"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</row>
    <row r="110" spans="24:85" s="44" customFormat="1" ht="12.75"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</row>
    <row r="111" spans="24:85" s="44" customFormat="1" ht="12.75"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</row>
    <row r="112" spans="24:85" s="44" customFormat="1" ht="12.75"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</row>
    <row r="113" spans="24:85" s="44" customFormat="1" ht="12.75"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</row>
    <row r="114" spans="24:85" s="44" customFormat="1" ht="12.75"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</row>
    <row r="115" spans="24:85" s="44" customFormat="1" ht="12.75"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</row>
    <row r="116" spans="24:85" s="44" customFormat="1" ht="12.75"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</row>
    <row r="117" spans="24:85" s="44" customFormat="1" ht="12.75"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</row>
    <row r="118" spans="24:85" s="44" customFormat="1" ht="12.75"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</row>
    <row r="119" spans="24:85" s="44" customFormat="1" ht="12.75"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</row>
    <row r="120" spans="24:85" s="44" customFormat="1" ht="12.75"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</row>
    <row r="121" spans="24:85" s="44" customFormat="1" ht="12.75"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</row>
    <row r="122" spans="24:85" s="44" customFormat="1" ht="12.75"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</row>
    <row r="123" spans="24:85" s="44" customFormat="1" ht="12.75"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</row>
    <row r="124" spans="24:85" s="44" customFormat="1" ht="12.75"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</row>
    <row r="125" spans="24:85" s="44" customFormat="1" ht="12.75"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</row>
    <row r="126" spans="24:85" s="44" customFormat="1" ht="12.75"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</row>
    <row r="127" spans="24:85" s="44" customFormat="1" ht="12.75"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</row>
    <row r="128" spans="24:85" s="44" customFormat="1" ht="12.75"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</row>
    <row r="129" spans="24:85" s="44" customFormat="1" ht="12.75"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</row>
    <row r="130" spans="24:85" s="44" customFormat="1" ht="12.75"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</row>
    <row r="131" spans="24:85" s="44" customFormat="1" ht="12.75"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</row>
    <row r="132" spans="24:85" s="44" customFormat="1" ht="12.75"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</row>
    <row r="133" spans="24:85" s="44" customFormat="1" ht="12.75"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</row>
    <row r="134" spans="24:85" s="44" customFormat="1" ht="12.75"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</row>
    <row r="135" spans="24:85" s="44" customFormat="1" ht="12.75"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</row>
    <row r="136" spans="24:85" s="44" customFormat="1" ht="12.75"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</row>
    <row r="137" spans="24:85" s="44" customFormat="1" ht="12.75"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</row>
    <row r="138" spans="24:85" s="44" customFormat="1" ht="12.75"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</row>
    <row r="139" spans="24:85" s="44" customFormat="1" ht="12.75"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</row>
    <row r="140" spans="24:85" s="44" customFormat="1" ht="12.75"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</row>
    <row r="141" spans="24:85" s="44" customFormat="1" ht="12.75"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</row>
    <row r="142" spans="24:85" s="44" customFormat="1" ht="12.75"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</row>
    <row r="143" spans="24:85" s="44" customFormat="1" ht="12.75"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</row>
    <row r="144" spans="24:85" s="44" customFormat="1" ht="12.75"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</row>
    <row r="145" spans="24:85" s="44" customFormat="1" ht="12.75"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</row>
    <row r="146" spans="24:85" s="44" customFormat="1" ht="12.75"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</row>
    <row r="147" spans="24:85" s="44" customFormat="1" ht="12.75"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</row>
    <row r="148" spans="24:85" s="44" customFormat="1" ht="12.75"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</row>
    <row r="149" spans="24:85" s="44" customFormat="1" ht="12.75"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</row>
    <row r="150" spans="24:85" s="44" customFormat="1" ht="12.75"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</row>
    <row r="151" spans="24:85" s="44" customFormat="1" ht="12.75"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</row>
    <row r="152" spans="24:85" s="44" customFormat="1" ht="12.75"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</row>
    <row r="153" spans="24:85" s="44" customFormat="1" ht="12.75"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</row>
    <row r="154" spans="24:85" s="44" customFormat="1" ht="12.75"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</row>
    <row r="155" spans="24:85" s="44" customFormat="1" ht="12.75"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</row>
    <row r="156" spans="24:85" s="44" customFormat="1" ht="12.75"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</row>
    <row r="157" spans="24:85" s="44" customFormat="1" ht="12.75"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</row>
    <row r="158" spans="24:85" s="44" customFormat="1" ht="12.75"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</row>
    <row r="159" spans="24:85" s="44" customFormat="1" ht="12.75"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</row>
    <row r="160" spans="24:85" s="44" customFormat="1" ht="12.75"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</row>
    <row r="161" spans="24:85" s="44" customFormat="1" ht="12.75"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</row>
    <row r="162" spans="24:85" s="44" customFormat="1" ht="12.75"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</row>
    <row r="163" spans="24:85" s="44" customFormat="1" ht="12.75"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</row>
    <row r="164" spans="24:85" s="44" customFormat="1" ht="12.75"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</row>
    <row r="165" spans="24:85" s="44" customFormat="1" ht="12.75"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</row>
    <row r="166" spans="24:85" s="44" customFormat="1" ht="12.75"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</row>
    <row r="167" spans="24:85" s="44" customFormat="1" ht="12.75"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</row>
    <row r="168" spans="24:85" s="44" customFormat="1" ht="12.75"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</row>
    <row r="169" spans="24:85" s="44" customFormat="1" ht="12.75"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</row>
    <row r="170" spans="24:85" s="44" customFormat="1" ht="12.75"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</row>
    <row r="171" spans="24:85" s="44" customFormat="1" ht="12.75"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</row>
    <row r="172" spans="24:85" s="44" customFormat="1" ht="12.75"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</row>
    <row r="173" spans="24:85" s="44" customFormat="1" ht="12.75"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</row>
    <row r="174" spans="24:85" s="44" customFormat="1" ht="12.75"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</row>
    <row r="175" spans="24:85" s="44" customFormat="1" ht="12.75"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</row>
    <row r="176" spans="24:85" s="44" customFormat="1" ht="12.75"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</row>
    <row r="177" spans="24:85" s="44" customFormat="1" ht="12.75"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</row>
    <row r="178" spans="24:85" s="44" customFormat="1" ht="12.75"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</row>
    <row r="179" spans="24:85" s="44" customFormat="1" ht="12.75"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</row>
    <row r="180" spans="24:85" s="44" customFormat="1" ht="12.75"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</row>
    <row r="181" spans="24:85" s="44" customFormat="1" ht="12.75"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</row>
    <row r="182" spans="24:85" s="44" customFormat="1" ht="12.75"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</row>
    <row r="183" spans="24:85" s="44" customFormat="1" ht="12.75"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</row>
    <row r="184" spans="24:85" s="44" customFormat="1" ht="12.75"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</row>
    <row r="185" spans="24:85" s="44" customFormat="1" ht="12.75"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</row>
    <row r="186" spans="24:85" s="44" customFormat="1" ht="12.75"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</row>
    <row r="187" spans="24:85" s="44" customFormat="1" ht="12.75"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</row>
    <row r="188" spans="24:85" s="44" customFormat="1" ht="12.75"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</row>
    <row r="189" spans="24:85" s="44" customFormat="1" ht="12.75"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</row>
    <row r="190" spans="24:85" s="44" customFormat="1" ht="12.75"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</row>
    <row r="191" spans="24:85" s="44" customFormat="1" ht="12.75"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</row>
    <row r="192" spans="24:85" s="44" customFormat="1" ht="12.75"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</row>
    <row r="193" spans="24:85" s="44" customFormat="1" ht="12.75"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</row>
    <row r="194" spans="24:85" s="44" customFormat="1" ht="12.75"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</row>
    <row r="195" spans="24:85" s="44" customFormat="1" ht="12.75"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</row>
    <row r="196" spans="24:85" s="44" customFormat="1" ht="12.75"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</row>
    <row r="197" spans="24:85" s="44" customFormat="1" ht="12.75"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</row>
    <row r="198" spans="24:85" s="44" customFormat="1" ht="12.75"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</row>
    <row r="199" spans="24:85" s="44" customFormat="1" ht="12.75"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</row>
    <row r="200" spans="24:85" s="44" customFormat="1" ht="12.75"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</row>
    <row r="201" spans="24:85" s="44" customFormat="1" ht="12.75"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</row>
    <row r="202" spans="24:85" s="44" customFormat="1" ht="12.75"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</row>
    <row r="203" spans="24:85" s="44" customFormat="1" ht="12.75"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</row>
    <row r="204" spans="24:85" s="44" customFormat="1" ht="12.75"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</row>
    <row r="205" spans="24:85" s="44" customFormat="1" ht="12.75"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</row>
    <row r="206" spans="24:85" s="44" customFormat="1" ht="12.75"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</row>
    <row r="207" spans="24:85" s="44" customFormat="1" ht="12.75"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</row>
    <row r="208" spans="24:85" s="44" customFormat="1" ht="12.75"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</row>
    <row r="209" spans="24:85" s="44" customFormat="1" ht="12.75"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</row>
    <row r="210" spans="24:85" s="44" customFormat="1" ht="12.75"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</row>
    <row r="211" spans="24:85" s="44" customFormat="1" ht="12.75"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</row>
    <row r="212" spans="24:85" s="44" customFormat="1" ht="12.75"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</row>
    <row r="213" spans="24:85" s="44" customFormat="1" ht="12.75"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</row>
    <row r="214" spans="24:85" s="44" customFormat="1" ht="12.75"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</row>
    <row r="215" spans="24:85" s="44" customFormat="1" ht="12.75"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</row>
    <row r="216" spans="24:85" s="44" customFormat="1" ht="12.75"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</row>
    <row r="217" spans="24:85" s="44" customFormat="1" ht="12.75"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</row>
    <row r="218" spans="24:85" s="44" customFormat="1" ht="12.75"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</row>
    <row r="219" spans="24:85" s="44" customFormat="1" ht="12.75"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</row>
    <row r="220" spans="24:85" s="44" customFormat="1" ht="12.75"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</row>
    <row r="221" spans="24:85" s="44" customFormat="1" ht="12.75"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</row>
    <row r="222" spans="24:85" s="44" customFormat="1" ht="12.75"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</row>
    <row r="223" spans="24:85" s="44" customFormat="1" ht="12.75"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</row>
    <row r="224" spans="24:85" s="44" customFormat="1" ht="12.75"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</row>
    <row r="225" spans="24:85" s="44" customFormat="1" ht="12.75"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</row>
    <row r="226" spans="24:85" s="44" customFormat="1" ht="12.75"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</row>
    <row r="227" spans="24:85" s="44" customFormat="1" ht="12.75"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</row>
    <row r="228" spans="24:85" s="44" customFormat="1" ht="12.75"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</row>
    <row r="229" spans="24:85" s="44" customFormat="1" ht="12.75"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</row>
    <row r="230" spans="24:85" s="44" customFormat="1" ht="12.75"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</row>
    <row r="231" spans="24:85" s="44" customFormat="1" ht="12.75"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</row>
    <row r="232" spans="24:85" s="44" customFormat="1" ht="12.75"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</row>
    <row r="233" spans="24:85" s="44" customFormat="1" ht="12.75"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</row>
    <row r="234" spans="24:85" s="44" customFormat="1" ht="12.75"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</row>
    <row r="235" spans="24:85" s="44" customFormat="1" ht="12.75"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</row>
    <row r="236" spans="24:85" s="44" customFormat="1" ht="12.75"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</row>
    <row r="237" spans="24:85" s="44" customFormat="1" ht="12.75"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</row>
    <row r="238" spans="24:85" s="44" customFormat="1" ht="12.75"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</row>
    <row r="239" spans="24:85" s="44" customFormat="1" ht="12.75"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</row>
    <row r="240" spans="24:85" s="44" customFormat="1" ht="12.75"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</row>
    <row r="241" spans="24:85" s="44" customFormat="1" ht="12.75"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</row>
    <row r="242" spans="24:85" s="44" customFormat="1" ht="12.75"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</row>
    <row r="243" spans="24:85" s="44" customFormat="1" ht="12.75"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</row>
    <row r="244" spans="24:85" s="44" customFormat="1" ht="12.75"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</row>
    <row r="245" spans="24:85" s="44" customFormat="1" ht="12.75"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</row>
    <row r="246" spans="24:85" s="44" customFormat="1" ht="12.75"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</row>
    <row r="247" spans="24:85" s="44" customFormat="1" ht="12.75"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</row>
    <row r="248" spans="24:85" s="44" customFormat="1" ht="12.75"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</row>
    <row r="249" spans="24:85" s="44" customFormat="1" ht="12.75"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</row>
    <row r="250" spans="24:85" s="44" customFormat="1" ht="12.75"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</row>
    <row r="251" spans="24:85" s="44" customFormat="1" ht="12.75"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</row>
    <row r="252" spans="24:85" s="44" customFormat="1" ht="12.75"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</row>
    <row r="253" spans="24:85" s="44" customFormat="1" ht="12.75"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</row>
    <row r="254" spans="24:85" s="44" customFormat="1" ht="12.75"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</row>
    <row r="255" spans="24:85" s="44" customFormat="1" ht="12.75"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</row>
    <row r="256" spans="24:85" s="44" customFormat="1" ht="12.75"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</row>
    <row r="257" spans="24:85" s="44" customFormat="1" ht="12.75"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</row>
    <row r="258" spans="24:85" s="44" customFormat="1" ht="12.75"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</row>
    <row r="259" spans="24:85" s="44" customFormat="1" ht="12.75"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</row>
    <row r="260" spans="24:85" s="44" customFormat="1" ht="12.75"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</row>
    <row r="261" spans="24:85" s="44" customFormat="1" ht="12.75"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</row>
    <row r="262" spans="24:85" s="44" customFormat="1" ht="12.75"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</row>
    <row r="263" spans="24:85" s="44" customFormat="1" ht="12.75"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</row>
    <row r="264" spans="24:85" s="44" customFormat="1" ht="12.75"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</row>
    <row r="265" spans="24:85" s="44" customFormat="1" ht="12.75"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</row>
    <row r="266" spans="24:85" s="44" customFormat="1" ht="12.75"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</row>
    <row r="267" spans="24:85" s="44" customFormat="1" ht="12.75"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</row>
    <row r="268" spans="24:85" s="44" customFormat="1" ht="12.75"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</row>
    <row r="269" spans="24:85" s="44" customFormat="1" ht="12.75"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</row>
    <row r="270" spans="24:85" s="44" customFormat="1" ht="12.75"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</row>
    <row r="271" spans="24:85" s="44" customFormat="1" ht="12.75"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</row>
    <row r="272" spans="24:85" s="44" customFormat="1" ht="12.75"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</row>
    <row r="273" spans="24:85" s="44" customFormat="1" ht="12.75"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</row>
    <row r="274" spans="24:85" s="44" customFormat="1" ht="12.75"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</row>
    <row r="275" spans="24:85" s="44" customFormat="1" ht="12.75"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</row>
    <row r="276" spans="24:85" s="44" customFormat="1" ht="12.75"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</row>
    <row r="277" spans="24:85" s="44" customFormat="1" ht="12.75"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</row>
    <row r="278" spans="24:85" s="44" customFormat="1" ht="12.75"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</row>
    <row r="279" spans="24:85" s="44" customFormat="1" ht="12.75"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</row>
    <row r="280" spans="24:85" s="44" customFormat="1" ht="12.75"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</row>
    <row r="281" spans="24:85" s="44" customFormat="1" ht="12.75"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</row>
    <row r="282" spans="24:85" s="44" customFormat="1" ht="12.75"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</row>
    <row r="283" spans="24:85" s="44" customFormat="1" ht="12.75"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</row>
    <row r="284" spans="24:85" s="44" customFormat="1" ht="12.75"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</row>
    <row r="285" spans="24:85" s="44" customFormat="1" ht="12.75"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</row>
    <row r="286" spans="24:85" s="44" customFormat="1" ht="12.75"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</row>
    <row r="287" spans="24:85" s="44" customFormat="1" ht="12.75"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</row>
    <row r="288" spans="24:85" s="44" customFormat="1" ht="12.75"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</row>
    <row r="289" spans="24:85" s="44" customFormat="1" ht="12.75"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</row>
    <row r="290" spans="24:85" s="44" customFormat="1" ht="12.75"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</row>
    <row r="291" spans="24:85" s="44" customFormat="1" ht="12.75"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</row>
    <row r="292" spans="24:85" s="44" customFormat="1" ht="12.75"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</row>
    <row r="293" spans="24:85" s="44" customFormat="1" ht="12.75"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</row>
    <row r="294" spans="24:85" s="44" customFormat="1" ht="12.75"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</row>
    <row r="295" spans="24:85" s="44" customFormat="1" ht="12.75"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</row>
    <row r="296" spans="24:85" s="44" customFormat="1" ht="12.75"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</row>
    <row r="297" spans="24:85" s="44" customFormat="1" ht="12.75"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</row>
    <row r="298" spans="24:85" s="44" customFormat="1" ht="12.75"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</row>
    <row r="299" spans="24:85" s="44" customFormat="1" ht="12.75"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</row>
    <row r="300" spans="24:85" s="44" customFormat="1" ht="12.75"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</row>
    <row r="301" spans="24:85" s="44" customFormat="1" ht="12.75"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</row>
    <row r="302" spans="24:85" s="44" customFormat="1" ht="12.75"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</row>
    <row r="303" spans="24:85" s="44" customFormat="1" ht="12.75"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</row>
    <row r="304" spans="24:85" s="44" customFormat="1" ht="12.75"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</row>
    <row r="305" spans="24:85" s="44" customFormat="1" ht="12.75"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</row>
    <row r="306" spans="24:85" s="44" customFormat="1" ht="12.75"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</row>
    <row r="307" spans="24:85" s="44" customFormat="1" ht="12.75"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</row>
    <row r="308" spans="24:85" s="44" customFormat="1" ht="12.75"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</row>
    <row r="309" spans="24:85" s="44" customFormat="1" ht="12.75"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</row>
    <row r="310" spans="24:85" s="44" customFormat="1" ht="12.75"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</row>
    <row r="311" spans="24:85" s="44" customFormat="1" ht="12.75"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</row>
    <row r="312" spans="24:85" s="44" customFormat="1" ht="12.75"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</row>
    <row r="313" spans="24:85" s="44" customFormat="1" ht="12.75"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</row>
    <row r="314" spans="24:85" s="44" customFormat="1" ht="12.75"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</row>
    <row r="315" spans="24:85" s="44" customFormat="1" ht="12.75"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</row>
    <row r="316" spans="24:85" s="44" customFormat="1" ht="12.75"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</row>
    <row r="317" spans="24:85" s="44" customFormat="1" ht="12.75"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</row>
    <row r="318" spans="24:85" s="44" customFormat="1" ht="12.75"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</row>
    <row r="319" spans="24:85" s="44" customFormat="1" ht="12.75"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</row>
    <row r="320" spans="24:85" s="44" customFormat="1" ht="12.75"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</row>
    <row r="321" spans="24:85" s="44" customFormat="1" ht="12.75"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</row>
    <row r="322" spans="24:85" s="44" customFormat="1" ht="12.75"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</row>
    <row r="323" spans="24:85" s="44" customFormat="1" ht="12.75"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</row>
    <row r="324" spans="24:85" s="44" customFormat="1" ht="12.75"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</row>
    <row r="325" spans="24:85" s="44" customFormat="1" ht="12.75"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</row>
    <row r="326" spans="24:85" s="44" customFormat="1" ht="12.75"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</row>
    <row r="327" spans="24:85" s="44" customFormat="1" ht="12.75"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</row>
    <row r="328" spans="24:85" s="44" customFormat="1" ht="12.75"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</row>
    <row r="329" spans="24:85" s="44" customFormat="1" ht="12.75"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</row>
    <row r="330" spans="24:85" s="44" customFormat="1" ht="12.75"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</row>
    <row r="331" spans="24:85" s="44" customFormat="1" ht="12.75"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</row>
    <row r="332" spans="24:85" s="44" customFormat="1" ht="12.75"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</row>
    <row r="333" spans="24:85" s="44" customFormat="1" ht="12.75"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</row>
    <row r="334" spans="24:85" s="44" customFormat="1" ht="12.75"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</row>
    <row r="335" spans="24:85" s="44" customFormat="1" ht="12.75"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</row>
    <row r="336" spans="24:85" s="44" customFormat="1" ht="12.75"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</row>
  </sheetData>
  <sheetProtection/>
  <mergeCells count="5">
    <mergeCell ref="A6:Y6"/>
    <mergeCell ref="A1:Y1"/>
    <mergeCell ref="A2:Y2"/>
    <mergeCell ref="A3:Y3"/>
    <mergeCell ref="A5:Y5"/>
  </mergeCells>
  <printOptions/>
  <pageMargins left="0.75" right="0.5" top="0.31" bottom="0.5" header="0.17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pane xSplit="9" topLeftCell="J1" activePane="topRight" state="frozen"/>
      <selection pane="topLeft" activeCell="I8" sqref="I8"/>
      <selection pane="topRight" activeCell="F36" sqref="F36"/>
    </sheetView>
  </sheetViews>
  <sheetFormatPr defaultColWidth="9.140625" defaultRowHeight="12.75"/>
  <cols>
    <col min="1" max="2" width="2.7109375" style="0" customWidth="1"/>
    <col min="3" max="3" width="31.140625" style="0" customWidth="1"/>
    <col min="4" max="4" width="1.28515625" style="0" customWidth="1"/>
    <col min="5" max="6" width="10.7109375" style="0" customWidth="1"/>
    <col min="7" max="7" width="13.7109375" style="0" customWidth="1"/>
    <col min="8" max="9" width="10.7109375" style="0" customWidth="1"/>
  </cols>
  <sheetData>
    <row r="1" spans="1:9" ht="15.75">
      <c r="A1" s="125" t="s">
        <v>154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4"/>
      <c r="B2" s="126" t="s">
        <v>18</v>
      </c>
      <c r="C2" s="126"/>
      <c r="D2" s="126"/>
      <c r="E2" s="126"/>
      <c r="F2" s="126"/>
      <c r="G2" s="126"/>
      <c r="H2" s="126"/>
      <c r="I2" s="126"/>
    </row>
    <row r="3" spans="1:9" ht="12.75">
      <c r="A3" s="4"/>
      <c r="B3" s="5"/>
      <c r="C3" s="5"/>
      <c r="D3" s="5"/>
      <c r="E3" s="5"/>
      <c r="F3" s="5"/>
      <c r="G3" s="5"/>
      <c r="H3" s="5"/>
      <c r="I3" s="5"/>
    </row>
    <row r="4" spans="1:9" ht="12.75">
      <c r="A4" s="127" t="s">
        <v>87</v>
      </c>
      <c r="B4" s="127"/>
      <c r="C4" s="127"/>
      <c r="D4" s="127"/>
      <c r="E4" s="127"/>
      <c r="F4" s="127"/>
      <c r="G4" s="127"/>
      <c r="H4" s="127"/>
      <c r="I4" s="127"/>
    </row>
    <row r="5" spans="1:9" s="2" customFormat="1" ht="12.75">
      <c r="A5" s="128" t="s">
        <v>151</v>
      </c>
      <c r="B5" s="128"/>
      <c r="C5" s="128"/>
      <c r="D5" s="128"/>
      <c r="E5" s="128"/>
      <c r="F5" s="128"/>
      <c r="G5" s="128"/>
      <c r="H5" s="128"/>
      <c r="I5" s="128"/>
    </row>
    <row r="6" spans="1:9" s="2" customFormat="1" ht="12.75">
      <c r="A6" s="25"/>
      <c r="B6" s="25"/>
      <c r="C6" s="25"/>
      <c r="D6" s="25"/>
      <c r="E6" s="25"/>
      <c r="F6" s="25"/>
      <c r="G6" s="25"/>
      <c r="H6" s="25"/>
      <c r="I6" s="25"/>
    </row>
    <row r="7" spans="1:9" s="2" customFormat="1" ht="12.75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5">
      <c r="A8"/>
      <c r="B8" s="78" t="s">
        <v>191</v>
      </c>
      <c r="C8"/>
      <c r="D8"/>
      <c r="E8"/>
      <c r="F8"/>
      <c r="G8"/>
      <c r="H8"/>
      <c r="I8"/>
    </row>
    <row r="9" spans="1:9" s="2" customFormat="1" ht="15">
      <c r="A9"/>
      <c r="B9" s="27"/>
      <c r="C9"/>
      <c r="D9"/>
      <c r="E9"/>
      <c r="F9"/>
      <c r="G9"/>
      <c r="H9"/>
      <c r="I9"/>
    </row>
    <row r="10" spans="1:9" s="2" customFormat="1" ht="15">
      <c r="A10"/>
      <c r="B10" s="27"/>
      <c r="C10"/>
      <c r="D10"/>
      <c r="E10" s="3" t="s">
        <v>120</v>
      </c>
      <c r="F10" s="3"/>
      <c r="G10" s="3"/>
      <c r="H10" s="3"/>
      <c r="I10" s="3"/>
    </row>
    <row r="11" spans="1:9" s="2" customFormat="1" ht="12.75">
      <c r="A11"/>
      <c r="B11"/>
      <c r="C11"/>
      <c r="D11"/>
      <c r="E11"/>
      <c r="F11" s="124" t="s">
        <v>121</v>
      </c>
      <c r="G11" s="124"/>
      <c r="H11" t="s">
        <v>119</v>
      </c>
      <c r="I11"/>
    </row>
    <row r="12" spans="5:9" s="2" customFormat="1" ht="12.75">
      <c r="E12" s="1" t="s">
        <v>88</v>
      </c>
      <c r="F12" s="1" t="s">
        <v>90</v>
      </c>
      <c r="G12" s="1" t="s">
        <v>94</v>
      </c>
      <c r="H12" s="1" t="s">
        <v>92</v>
      </c>
      <c r="I12" s="1"/>
    </row>
    <row r="13" spans="5:9" s="2" customFormat="1" ht="12.75">
      <c r="E13" s="1" t="s">
        <v>89</v>
      </c>
      <c r="F13" s="1" t="s">
        <v>91</v>
      </c>
      <c r="G13" s="1" t="s">
        <v>95</v>
      </c>
      <c r="H13" s="1" t="s">
        <v>93</v>
      </c>
      <c r="I13" s="1" t="s">
        <v>96</v>
      </c>
    </row>
    <row r="14" spans="5:9" s="2" customFormat="1" ht="12.75">
      <c r="E14" s="1"/>
      <c r="F14" s="1"/>
      <c r="G14" s="1"/>
      <c r="H14" s="1"/>
      <c r="I14" s="1"/>
    </row>
    <row r="15" spans="1:9" s="2" customFormat="1" ht="12.75">
      <c r="A15"/>
      <c r="B15"/>
      <c r="C15"/>
      <c r="D15"/>
      <c r="E15" s="13" t="s">
        <v>11</v>
      </c>
      <c r="F15" s="13" t="s">
        <v>11</v>
      </c>
      <c r="G15" s="13" t="s">
        <v>11</v>
      </c>
      <c r="H15" s="13" t="s">
        <v>11</v>
      </c>
      <c r="I15" s="13" t="s">
        <v>11</v>
      </c>
    </row>
    <row r="16" spans="1:9" s="2" customFormat="1" ht="12.75">
      <c r="A16"/>
      <c r="B16"/>
      <c r="C16"/>
      <c r="D16"/>
      <c r="E16"/>
      <c r="F16"/>
      <c r="G16"/>
      <c r="H16"/>
      <c r="I16"/>
    </row>
    <row r="17" spans="1:9" s="30" customFormat="1" ht="12.75">
      <c r="A17" s="29"/>
      <c r="B17" s="30" t="s">
        <v>163</v>
      </c>
      <c r="D17" s="29"/>
      <c r="E17" s="14">
        <v>9798</v>
      </c>
      <c r="F17" s="14">
        <v>7398</v>
      </c>
      <c r="G17" s="110">
        <v>0</v>
      </c>
      <c r="H17" s="14">
        <v>791</v>
      </c>
      <c r="I17" s="14">
        <f>SUM(E17:H17)</f>
        <v>17987</v>
      </c>
    </row>
    <row r="18" spans="1:9" s="2" customFormat="1" ht="12.75">
      <c r="A18"/>
      <c r="B18"/>
      <c r="C18"/>
      <c r="D18"/>
      <c r="E18" s="9"/>
      <c r="F18" s="9"/>
      <c r="G18" s="9"/>
      <c r="H18" s="9"/>
      <c r="I18" s="14"/>
    </row>
    <row r="19" spans="1:9" s="2" customFormat="1" ht="12.75">
      <c r="A19"/>
      <c r="B19" s="86" t="s">
        <v>152</v>
      </c>
      <c r="C19"/>
      <c r="D19"/>
      <c r="E19" s="110">
        <v>0</v>
      </c>
      <c r="F19" s="110">
        <v>0</v>
      </c>
      <c r="G19" s="110">
        <v>0</v>
      </c>
      <c r="H19" s="82">
        <f>-2176-1</f>
        <v>-2177</v>
      </c>
      <c r="I19" s="82">
        <f>SUM(E19:H19)</f>
        <v>-2177</v>
      </c>
    </row>
    <row r="20" spans="1:9" s="2" customFormat="1" ht="12.75">
      <c r="A20"/>
      <c r="B20" s="86"/>
      <c r="C20"/>
      <c r="D20"/>
      <c r="E20" s="9"/>
      <c r="F20" s="9"/>
      <c r="G20" s="9"/>
      <c r="H20" s="82"/>
      <c r="I20" s="82"/>
    </row>
    <row r="21" spans="1:9" s="2" customFormat="1" ht="12.75">
      <c r="A21"/>
      <c r="B21" s="86" t="s">
        <v>195</v>
      </c>
      <c r="C21"/>
      <c r="D21"/>
      <c r="E21" s="9">
        <v>980</v>
      </c>
      <c r="F21" s="9">
        <f>92+789</f>
        <v>881</v>
      </c>
      <c r="G21" s="110">
        <v>0</v>
      </c>
      <c r="H21" s="110">
        <v>0</v>
      </c>
      <c r="I21" s="82">
        <f>SUM(E21:H21)</f>
        <v>1861</v>
      </c>
    </row>
    <row r="22" spans="1:9" s="2" customFormat="1" ht="12.75">
      <c r="A22"/>
      <c r="B22"/>
      <c r="C22"/>
      <c r="D22"/>
      <c r="E22" s="9"/>
      <c r="F22" s="9"/>
      <c r="G22" s="110"/>
      <c r="H22" s="110"/>
      <c r="I22" s="14"/>
    </row>
    <row r="23" spans="1:9" s="2" customFormat="1" ht="12.75" hidden="1">
      <c r="A23"/>
      <c r="B23" t="s">
        <v>98</v>
      </c>
      <c r="C23"/>
      <c r="D23"/>
      <c r="E23" s="9">
        <v>0</v>
      </c>
      <c r="F23" s="9">
        <v>0</v>
      </c>
      <c r="G23" s="110">
        <v>0</v>
      </c>
      <c r="H23" s="110">
        <v>0</v>
      </c>
      <c r="I23" s="14">
        <f>SUM(E23:H23)</f>
        <v>0</v>
      </c>
    </row>
    <row r="24" spans="1:9" s="2" customFormat="1" ht="12.75" hidden="1">
      <c r="A24"/>
      <c r="B24" t="s">
        <v>99</v>
      </c>
      <c r="C24"/>
      <c r="D24"/>
      <c r="E24" s="9"/>
      <c r="F24" s="9"/>
      <c r="G24" s="110">
        <v>0</v>
      </c>
      <c r="H24" s="110">
        <v>0</v>
      </c>
      <c r="I24" s="9"/>
    </row>
    <row r="25" spans="1:9" s="2" customFormat="1" ht="12.75" hidden="1">
      <c r="A25"/>
      <c r="B25"/>
      <c r="C25"/>
      <c r="D25"/>
      <c r="E25" s="9"/>
      <c r="F25" s="9"/>
      <c r="G25" s="110">
        <v>0</v>
      </c>
      <c r="H25" s="110">
        <v>0</v>
      </c>
      <c r="I25" s="9"/>
    </row>
    <row r="26" spans="1:9" s="2" customFormat="1" ht="12.75" hidden="1">
      <c r="A26"/>
      <c r="B26" t="s">
        <v>97</v>
      </c>
      <c r="C26"/>
      <c r="D26"/>
      <c r="E26" s="9">
        <v>0</v>
      </c>
      <c r="F26" s="14">
        <v>0</v>
      </c>
      <c r="G26" s="110">
        <v>0</v>
      </c>
      <c r="H26" s="110">
        <v>0</v>
      </c>
      <c r="I26" s="9">
        <f>SUM(E26:H26)</f>
        <v>0</v>
      </c>
    </row>
    <row r="27" spans="1:9" s="2" customFormat="1" ht="12.75" hidden="1">
      <c r="A27"/>
      <c r="B27"/>
      <c r="C27"/>
      <c r="D27"/>
      <c r="E27" s="9"/>
      <c r="F27" s="9"/>
      <c r="G27" s="110">
        <v>0</v>
      </c>
      <c r="H27" s="110">
        <v>0</v>
      </c>
      <c r="I27" s="9"/>
    </row>
    <row r="28" spans="1:9" s="2" customFormat="1" ht="12.75" hidden="1">
      <c r="A28"/>
      <c r="B28" t="s">
        <v>100</v>
      </c>
      <c r="C28"/>
      <c r="D28"/>
      <c r="E28" s="9">
        <v>0</v>
      </c>
      <c r="F28" s="9">
        <v>0</v>
      </c>
      <c r="G28" s="110">
        <v>0</v>
      </c>
      <c r="H28" s="110">
        <v>0</v>
      </c>
      <c r="I28" s="9">
        <f>SUM(E28:H28)</f>
        <v>0</v>
      </c>
    </row>
    <row r="29" spans="1:9" s="2" customFormat="1" ht="12.75" hidden="1">
      <c r="A29"/>
      <c r="B29"/>
      <c r="C29"/>
      <c r="D29"/>
      <c r="E29" s="9"/>
      <c r="F29" s="9"/>
      <c r="G29" s="110">
        <v>0</v>
      </c>
      <c r="H29" s="110">
        <v>0</v>
      </c>
      <c r="I29" s="9"/>
    </row>
    <row r="30" spans="1:9" s="2" customFormat="1" ht="12.75">
      <c r="A30"/>
      <c r="B30" t="s">
        <v>196</v>
      </c>
      <c r="C30"/>
      <c r="D30"/>
      <c r="E30" s="9">
        <v>0</v>
      </c>
      <c r="F30" s="111">
        <v>-92</v>
      </c>
      <c r="G30" s="112">
        <v>0</v>
      </c>
      <c r="H30" s="112">
        <v>0</v>
      </c>
      <c r="I30" s="111">
        <f>SUM(E30:H30)</f>
        <v>-92</v>
      </c>
    </row>
    <row r="31" spans="1:9" s="2" customFormat="1" ht="12.75">
      <c r="A31"/>
      <c r="B31"/>
      <c r="C31"/>
      <c r="D31"/>
      <c r="E31" s="9"/>
      <c r="F31" s="9"/>
      <c r="G31" s="9"/>
      <c r="H31" s="9"/>
      <c r="I31" s="9"/>
    </row>
    <row r="32" spans="1:9" s="2" customFormat="1" ht="12.75">
      <c r="A32"/>
      <c r="B32"/>
      <c r="C32"/>
      <c r="D32"/>
      <c r="E32" s="10"/>
      <c r="F32" s="10"/>
      <c r="G32" s="10"/>
      <c r="H32" s="10"/>
      <c r="I32" s="10"/>
    </row>
    <row r="33" spans="1:9" s="2" customFormat="1" ht="12.75">
      <c r="A33"/>
      <c r="B33" s="101" t="s">
        <v>192</v>
      </c>
      <c r="C33"/>
      <c r="D33"/>
      <c r="E33" s="11">
        <f>SUM(E17:E31)</f>
        <v>10778</v>
      </c>
      <c r="F33" s="11">
        <f>SUM(F17:F31)</f>
        <v>8187</v>
      </c>
      <c r="G33" s="11">
        <f>SUM(G17:G31)</f>
        <v>0</v>
      </c>
      <c r="H33" s="97">
        <f>SUM(H17:H31)</f>
        <v>-1386</v>
      </c>
      <c r="I33" s="22">
        <f>SUM(I17:I31)</f>
        <v>17579</v>
      </c>
    </row>
    <row r="34" spans="1:9" s="2" customFormat="1" ht="13.5" thickBot="1">
      <c r="A34"/>
      <c r="B34"/>
      <c r="C34"/>
      <c r="D34"/>
      <c r="E34" s="12"/>
      <c r="F34" s="12"/>
      <c r="G34" s="12"/>
      <c r="H34" s="12"/>
      <c r="I34" s="12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2.75">
      <c r="A37" s="1"/>
      <c r="B37" s="1"/>
      <c r="C37" s="1"/>
      <c r="D37" s="1"/>
      <c r="E37" s="1"/>
      <c r="F37" s="1"/>
      <c r="G37" s="1"/>
      <c r="H37" s="1"/>
      <c r="I37" s="1"/>
    </row>
    <row r="38" spans="1:9" s="2" customFormat="1" ht="12.75">
      <c r="A38" s="1"/>
      <c r="B38" s="1"/>
      <c r="C38" s="1"/>
      <c r="D38" s="1"/>
      <c r="E38" s="1"/>
      <c r="F38" s="1"/>
      <c r="G38" s="1"/>
      <c r="H38" s="1"/>
      <c r="I38" s="1"/>
    </row>
    <row r="39" spans="2:8" ht="15">
      <c r="B39" s="78" t="s">
        <v>193</v>
      </c>
      <c r="G39" s="29"/>
      <c r="H39" s="29"/>
    </row>
    <row r="40" ht="15">
      <c r="B40" s="27"/>
    </row>
    <row r="41" spans="2:9" ht="15">
      <c r="B41" s="27"/>
      <c r="E41" s="3" t="s">
        <v>120</v>
      </c>
      <c r="F41" s="3"/>
      <c r="G41" s="3"/>
      <c r="H41" s="3"/>
      <c r="I41" s="3"/>
    </row>
    <row r="42" spans="2:8" ht="15">
      <c r="B42" s="26"/>
      <c r="F42" s="124" t="s">
        <v>121</v>
      </c>
      <c r="G42" s="124"/>
      <c r="H42" t="s">
        <v>119</v>
      </c>
    </row>
    <row r="43" spans="5:9" s="2" customFormat="1" ht="12.75">
      <c r="E43" s="1" t="s">
        <v>88</v>
      </c>
      <c r="F43" s="1" t="s">
        <v>90</v>
      </c>
      <c r="G43" s="1" t="s">
        <v>94</v>
      </c>
      <c r="H43" s="1" t="s">
        <v>92</v>
      </c>
      <c r="I43" s="1"/>
    </row>
    <row r="44" spans="5:9" s="2" customFormat="1" ht="12.75">
      <c r="E44" s="1" t="s">
        <v>89</v>
      </c>
      <c r="F44" s="1" t="s">
        <v>91</v>
      </c>
      <c r="G44" s="1" t="s">
        <v>95</v>
      </c>
      <c r="H44" s="1" t="s">
        <v>93</v>
      </c>
      <c r="I44" s="1" t="s">
        <v>96</v>
      </c>
    </row>
    <row r="45" spans="5:9" s="2" customFormat="1" ht="12.75">
      <c r="E45" s="1"/>
      <c r="F45" s="1"/>
      <c r="G45" s="1"/>
      <c r="H45" s="1"/>
      <c r="I45" s="1"/>
    </row>
    <row r="46" spans="5:9" ht="12.75">
      <c r="E46" s="13" t="s">
        <v>11</v>
      </c>
      <c r="F46" s="13" t="s">
        <v>11</v>
      </c>
      <c r="G46" s="13" t="s">
        <v>11</v>
      </c>
      <c r="H46" s="13" t="s">
        <v>11</v>
      </c>
      <c r="I46" s="13" t="s">
        <v>11</v>
      </c>
    </row>
    <row r="48" spans="2:9" s="29" customFormat="1" ht="12.75">
      <c r="B48" s="29" t="s">
        <v>150</v>
      </c>
      <c r="E48" s="14">
        <v>9798</v>
      </c>
      <c r="F48" s="14">
        <v>7398</v>
      </c>
      <c r="G48" s="14">
        <v>0</v>
      </c>
      <c r="H48" s="14">
        <v>4684</v>
      </c>
      <c r="I48" s="14">
        <f>SUM(E48:H48)</f>
        <v>21880</v>
      </c>
    </row>
    <row r="49" spans="5:9" ht="12.75">
      <c r="E49" s="9"/>
      <c r="F49" s="9"/>
      <c r="G49" s="9"/>
      <c r="H49" s="9"/>
      <c r="I49" s="14"/>
    </row>
    <row r="50" spans="2:9" ht="12.75">
      <c r="B50" t="s">
        <v>165</v>
      </c>
      <c r="E50" s="9">
        <v>0</v>
      </c>
      <c r="F50" s="9">
        <v>0</v>
      </c>
      <c r="G50" s="9">
        <v>0</v>
      </c>
      <c r="H50" s="82">
        <v>-3378</v>
      </c>
      <c r="I50" s="82">
        <f>SUM(E50:H50)</f>
        <v>-3378</v>
      </c>
    </row>
    <row r="51" spans="5:9" ht="12.75">
      <c r="E51" s="9"/>
      <c r="F51" s="9"/>
      <c r="G51" s="9"/>
      <c r="H51" s="9"/>
      <c r="I51" s="14"/>
    </row>
    <row r="52" spans="2:9" ht="12.75" hidden="1">
      <c r="B52" t="s">
        <v>98</v>
      </c>
      <c r="E52" s="9">
        <v>0</v>
      </c>
      <c r="F52" s="9">
        <v>0</v>
      </c>
      <c r="G52" s="9">
        <v>0</v>
      </c>
      <c r="H52" s="9">
        <v>0</v>
      </c>
      <c r="I52" s="14">
        <f>SUM(E52:H52)</f>
        <v>0</v>
      </c>
    </row>
    <row r="53" spans="2:9" ht="12.75" hidden="1">
      <c r="B53" t="s">
        <v>99</v>
      </c>
      <c r="E53" s="9"/>
      <c r="F53" s="9"/>
      <c r="G53" s="9"/>
      <c r="H53" s="9"/>
      <c r="I53" s="9"/>
    </row>
    <row r="54" spans="5:9" ht="12.75" hidden="1">
      <c r="E54" s="9"/>
      <c r="F54" s="9"/>
      <c r="G54" s="9"/>
      <c r="H54" s="9"/>
      <c r="I54" s="9"/>
    </row>
    <row r="55" spans="2:10" ht="12.75" hidden="1">
      <c r="B55" t="s">
        <v>97</v>
      </c>
      <c r="E55" s="9">
        <v>0</v>
      </c>
      <c r="F55" s="82">
        <v>0</v>
      </c>
      <c r="G55" s="83">
        <v>0</v>
      </c>
      <c r="H55" s="83">
        <v>0</v>
      </c>
      <c r="I55" s="83">
        <f>SUM(E55:H55)</f>
        <v>0</v>
      </c>
      <c r="J55" s="83"/>
    </row>
    <row r="56" spans="5:10" ht="12.75" hidden="1">
      <c r="E56" s="9"/>
      <c r="F56" s="82"/>
      <c r="G56" s="83"/>
      <c r="H56" s="83"/>
      <c r="I56" s="83"/>
      <c r="J56" s="83"/>
    </row>
    <row r="57" spans="2:10" ht="12.75" hidden="1">
      <c r="B57" t="s">
        <v>100</v>
      </c>
      <c r="E57" s="9">
        <v>0</v>
      </c>
      <c r="F57" s="83">
        <v>0</v>
      </c>
      <c r="G57" s="83">
        <v>0</v>
      </c>
      <c r="H57" s="83">
        <v>0</v>
      </c>
      <c r="I57" s="83">
        <f>SUM(E57:H57)</f>
        <v>0</v>
      </c>
      <c r="J57" s="83"/>
    </row>
    <row r="58" spans="5:10" ht="12.75" hidden="1">
      <c r="E58" s="9"/>
      <c r="F58" s="83"/>
      <c r="G58" s="83"/>
      <c r="H58" s="83"/>
      <c r="I58" s="83"/>
      <c r="J58" s="83"/>
    </row>
    <row r="59" spans="2:10" ht="12.75" hidden="1">
      <c r="B59" t="s">
        <v>101</v>
      </c>
      <c r="E59" s="9">
        <v>0</v>
      </c>
      <c r="F59" s="83">
        <v>0</v>
      </c>
      <c r="G59" s="83">
        <v>0</v>
      </c>
      <c r="H59" s="83">
        <v>0</v>
      </c>
      <c r="I59" s="83">
        <f>SUM(E59:H59)</f>
        <v>0</v>
      </c>
      <c r="J59" s="83"/>
    </row>
    <row r="60" spans="5:9" ht="12.75">
      <c r="E60" s="9"/>
      <c r="F60" s="9"/>
      <c r="G60" s="9"/>
      <c r="H60" s="9"/>
      <c r="I60" s="9"/>
    </row>
    <row r="61" spans="5:9" ht="12.75">
      <c r="E61" s="10"/>
      <c r="F61" s="10"/>
      <c r="G61" s="10"/>
      <c r="H61" s="10"/>
      <c r="I61" s="10"/>
    </row>
    <row r="62" spans="2:9" ht="12.75">
      <c r="B62" s="16" t="s">
        <v>194</v>
      </c>
      <c r="E62" s="11">
        <f>SUM(E48:E60)</f>
        <v>9798</v>
      </c>
      <c r="F62" s="11">
        <f>SUM(F48:F60)</f>
        <v>7398</v>
      </c>
      <c r="G62" s="11">
        <f>SUM(G48:G60)</f>
        <v>0</v>
      </c>
      <c r="H62" s="22">
        <f>SUM(H48:H60)</f>
        <v>1306</v>
      </c>
      <c r="I62" s="22">
        <f>SUM(I48:I60)</f>
        <v>18502</v>
      </c>
    </row>
    <row r="63" spans="5:9" ht="13.5" thickBot="1">
      <c r="E63" s="12"/>
      <c r="F63" s="12"/>
      <c r="G63" s="12"/>
      <c r="H63" s="12"/>
      <c r="I63" s="12"/>
    </row>
    <row r="65" spans="5:9" ht="12.75">
      <c r="E65" s="8"/>
      <c r="F65" s="8"/>
      <c r="G65" s="8"/>
      <c r="H65" s="8"/>
      <c r="I65" s="8"/>
    </row>
    <row r="66" ht="12.75">
      <c r="B66" t="s">
        <v>118</v>
      </c>
    </row>
    <row r="67" ht="12.75">
      <c r="B67" s="19" t="s">
        <v>176</v>
      </c>
    </row>
    <row r="68" ht="12.75">
      <c r="B68" t="s">
        <v>127</v>
      </c>
    </row>
  </sheetData>
  <sheetProtection/>
  <mergeCells count="6">
    <mergeCell ref="F42:G42"/>
    <mergeCell ref="F11:G11"/>
    <mergeCell ref="A1:I1"/>
    <mergeCell ref="B2:I2"/>
    <mergeCell ref="A4:I4"/>
    <mergeCell ref="A5:I5"/>
  </mergeCells>
  <printOptions/>
  <pageMargins left="0.77" right="0.2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Technology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Technology Sdn. Bhd.</dc:creator>
  <cp:keywords/>
  <dc:description/>
  <cp:lastModifiedBy>User</cp:lastModifiedBy>
  <cp:lastPrinted>2008-11-28T05:29:37Z</cp:lastPrinted>
  <dcterms:created xsi:type="dcterms:W3CDTF">2005-05-10T02:48:58Z</dcterms:created>
  <dcterms:modified xsi:type="dcterms:W3CDTF">2008-11-28T08:46:02Z</dcterms:modified>
  <cp:category/>
  <cp:version/>
  <cp:contentType/>
  <cp:contentStatus/>
</cp:coreProperties>
</file>